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os.gallo\Documents\Investície 2025\Štatistika pre Miša Kováča\za rok 2024\"/>
    </mc:Choice>
  </mc:AlternateContent>
  <xr:revisionPtr revIDLastSave="0" documentId="13_ncr:1_{B08979FF-21EF-46FF-B5C2-D3FA4800CF3E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Žiadosti MF" sheetId="1" r:id="rId1"/>
  </sheets>
  <definedNames>
    <definedName name="_xlnm._FilterDatabase" localSheetId="0" hidden="1">'Žiadosti MF'!$A$4:$S$59</definedName>
    <definedName name="_xlnm.Print_Titles" localSheetId="0">'Žiadosti MF'!$4:$4</definedName>
    <definedName name="_xlnm.Print_Area" localSheetId="0">'Žiadosti MF'!$A$2:$S$66</definedName>
  </definedNames>
  <calcPr calcId="191029" iterateCount="1"/>
</workbook>
</file>

<file path=xl/calcChain.xml><?xml version="1.0" encoding="utf-8"?>
<calcChain xmlns="http://schemas.openxmlformats.org/spreadsheetml/2006/main">
  <c r="J58" i="1" l="1"/>
  <c r="J54" i="1"/>
  <c r="J50" i="1"/>
  <c r="J45" i="1"/>
  <c r="J36" i="1"/>
  <c r="J22" i="1"/>
  <c r="J15" i="1"/>
  <c r="J28" i="1"/>
  <c r="S28" i="1" l="1"/>
  <c r="R28" i="1"/>
  <c r="Q28" i="1"/>
  <c r="K28" i="1"/>
  <c r="H28" i="1"/>
  <c r="G28" i="1"/>
  <c r="F28" i="1"/>
  <c r="E28" i="1"/>
  <c r="N27" i="1" l="1"/>
  <c r="L27" i="1"/>
  <c r="I27" i="1"/>
  <c r="N26" i="1"/>
  <c r="L26" i="1"/>
  <c r="I26" i="1"/>
  <c r="N25" i="1"/>
  <c r="L25" i="1"/>
  <c r="I25" i="1"/>
  <c r="N24" i="1"/>
  <c r="L24" i="1"/>
  <c r="I24" i="1"/>
  <c r="S54" i="1" l="1"/>
  <c r="S58" i="1"/>
  <c r="R54" i="1"/>
  <c r="R58" i="1"/>
  <c r="Q54" i="1"/>
  <c r="Q58" i="1"/>
  <c r="F56" i="1"/>
  <c r="F58" i="1" l="1"/>
  <c r="E58" i="1"/>
  <c r="K56" i="1"/>
  <c r="K54" i="1"/>
  <c r="H54" i="1"/>
  <c r="G54" i="1"/>
  <c r="F54" i="1"/>
  <c r="E54" i="1"/>
  <c r="E50" i="1"/>
  <c r="F50" i="1"/>
  <c r="G50" i="1"/>
  <c r="H50" i="1"/>
  <c r="K50" i="1"/>
  <c r="P50" i="1"/>
  <c r="Q50" i="1"/>
  <c r="R50" i="1"/>
  <c r="S50" i="1"/>
  <c r="S45" i="1"/>
  <c r="Q45" i="1"/>
  <c r="R45" i="1"/>
  <c r="K45" i="1"/>
  <c r="H45" i="1"/>
  <c r="G45" i="1"/>
  <c r="F45" i="1"/>
  <c r="E45" i="1"/>
  <c r="S38" i="1"/>
  <c r="R38" i="1"/>
  <c r="Q38" i="1"/>
  <c r="F38" i="1"/>
  <c r="E38" i="1"/>
  <c r="S36" i="1"/>
  <c r="R36" i="1"/>
  <c r="Q36" i="1"/>
  <c r="P36" i="1"/>
  <c r="K36" i="1"/>
  <c r="H36" i="1"/>
  <c r="G36" i="1"/>
  <c r="F36" i="1"/>
  <c r="E36" i="1"/>
  <c r="S22" i="1"/>
  <c r="R22" i="1"/>
  <c r="Q22" i="1"/>
  <c r="P22" i="1"/>
  <c r="K22" i="1"/>
  <c r="H22" i="1"/>
  <c r="G22" i="1"/>
  <c r="F22" i="1"/>
  <c r="E22" i="1"/>
  <c r="S15" i="1"/>
  <c r="R15" i="1"/>
  <c r="Q15" i="1"/>
  <c r="P15" i="1"/>
  <c r="K15" i="1"/>
  <c r="H15" i="1"/>
  <c r="G15" i="1"/>
  <c r="F15" i="1"/>
  <c r="F59" i="1" s="1"/>
  <c r="E15" i="1"/>
  <c r="G9" i="1"/>
  <c r="F9" i="1"/>
  <c r="S9" i="1"/>
  <c r="R9" i="1"/>
  <c r="H9" i="1"/>
  <c r="I30" i="1" l="1"/>
  <c r="L30" i="1"/>
  <c r="N30" i="1"/>
  <c r="I31" i="1"/>
  <c r="L31" i="1"/>
  <c r="N31" i="1"/>
  <c r="I32" i="1"/>
  <c r="L32" i="1"/>
  <c r="N32" i="1"/>
  <c r="N42" i="1"/>
  <c r="L42" i="1"/>
  <c r="I42" i="1"/>
  <c r="L57" i="1" l="1"/>
  <c r="I57" i="1"/>
  <c r="N55" i="1" l="1"/>
  <c r="L55" i="1"/>
  <c r="I55" i="1"/>
  <c r="I52" i="1"/>
  <c r="L52" i="1"/>
  <c r="N52" i="1"/>
  <c r="N49" i="1"/>
  <c r="L49" i="1"/>
  <c r="I49" i="1"/>
  <c r="N48" i="1"/>
  <c r="L48" i="1"/>
  <c r="I48" i="1"/>
  <c r="I40" i="1"/>
  <c r="L40" i="1"/>
  <c r="N40" i="1"/>
  <c r="I41" i="1"/>
  <c r="L41" i="1"/>
  <c r="N41" i="1"/>
  <c r="I43" i="1"/>
  <c r="L43" i="1"/>
  <c r="N43" i="1"/>
  <c r="M8" i="1"/>
  <c r="N8" i="1" s="1"/>
  <c r="L8" i="1"/>
  <c r="I8" i="1"/>
  <c r="M36" i="1" l="1"/>
  <c r="L35" i="1"/>
  <c r="I35" i="1"/>
  <c r="H38" i="1" l="1"/>
  <c r="G38" i="1"/>
  <c r="M7" i="1"/>
  <c r="M11" i="1"/>
  <c r="M12" i="1"/>
  <c r="M13" i="1"/>
  <c r="M14" i="1"/>
  <c r="N14" i="1" s="1"/>
  <c r="M10" i="1" l="1"/>
  <c r="M15" i="1" s="1"/>
  <c r="I11" i="1"/>
  <c r="M45" i="1"/>
  <c r="M38" i="1"/>
  <c r="M28" i="1"/>
  <c r="M22" i="1"/>
  <c r="M9" i="1"/>
  <c r="M59" i="1" s="1"/>
  <c r="K38" i="1"/>
  <c r="N53" i="1" l="1"/>
  <c r="L53" i="1"/>
  <c r="I53" i="1"/>
  <c r="N51" i="1"/>
  <c r="L51" i="1"/>
  <c r="I51" i="1"/>
  <c r="N37" i="1"/>
  <c r="L37" i="1"/>
  <c r="I37" i="1"/>
  <c r="I18" i="1"/>
  <c r="L18" i="1"/>
  <c r="N18" i="1"/>
  <c r="I19" i="1"/>
  <c r="L19" i="1"/>
  <c r="N19" i="1"/>
  <c r="I14" i="1"/>
  <c r="N44" i="1" l="1"/>
  <c r="N39" i="1"/>
  <c r="N33" i="1"/>
  <c r="N34" i="1"/>
  <c r="N29" i="1"/>
  <c r="N23" i="1"/>
  <c r="N17" i="1"/>
  <c r="N20" i="1"/>
  <c r="N21" i="1"/>
  <c r="N16" i="1"/>
  <c r="N11" i="1"/>
  <c r="N12" i="1"/>
  <c r="N13" i="1"/>
  <c r="N10" i="1"/>
  <c r="N7" i="1"/>
  <c r="L44" i="1" l="1"/>
  <c r="I44" i="1"/>
  <c r="L39" i="1"/>
  <c r="I39" i="1"/>
  <c r="L33" i="1" l="1"/>
  <c r="L34" i="1"/>
  <c r="L29" i="1"/>
  <c r="L23" i="1"/>
  <c r="L17" i="1"/>
  <c r="L20" i="1"/>
  <c r="L21" i="1"/>
  <c r="L16" i="1"/>
  <c r="L11" i="1"/>
  <c r="L12" i="1"/>
  <c r="L13" i="1"/>
  <c r="L10" i="1"/>
  <c r="L7" i="1"/>
  <c r="I33" i="1"/>
  <c r="I34" i="1"/>
  <c r="I29" i="1"/>
  <c r="I23" i="1"/>
  <c r="I17" i="1"/>
  <c r="I20" i="1"/>
  <c r="I21" i="1"/>
  <c r="I16" i="1"/>
  <c r="I12" i="1"/>
  <c r="I13" i="1"/>
  <c r="I10" i="1"/>
  <c r="I7" i="1"/>
  <c r="S56" i="1" l="1"/>
  <c r="S59" i="1" s="1"/>
  <c r="R56" i="1"/>
  <c r="R59" i="1" s="1"/>
  <c r="Q56" i="1"/>
  <c r="P56" i="1"/>
  <c r="J56" i="1"/>
  <c r="H56" i="1"/>
  <c r="G56" i="1"/>
  <c r="E56" i="1"/>
  <c r="P45" i="1"/>
  <c r="P28" i="1"/>
  <c r="J9" i="1"/>
  <c r="J59" i="1" s="1"/>
  <c r="E9" i="1"/>
  <c r="E59" i="1" l="1"/>
  <c r="Q9" i="1"/>
  <c r="Q59" i="1" s="1"/>
  <c r="P9" i="1"/>
  <c r="P59" i="1" s="1"/>
  <c r="K9" i="1"/>
  <c r="K59" i="1" s="1"/>
  <c r="G58" i="1" l="1"/>
  <c r="H58" i="1"/>
  <c r="H6" i="1" l="1"/>
  <c r="H59" i="1" s="1"/>
  <c r="G6" i="1"/>
  <c r="G59" i="1" s="1"/>
</calcChain>
</file>

<file path=xl/sharedStrings.xml><?xml version="1.0" encoding="utf-8"?>
<sst xmlns="http://schemas.openxmlformats.org/spreadsheetml/2006/main" count="205" uniqueCount="93">
  <si>
    <t>OZ</t>
  </si>
  <si>
    <t>Akcia</t>
  </si>
  <si>
    <t>Požadovaná výška príspevku v €</t>
  </si>
  <si>
    <t>Poznámka</t>
  </si>
  <si>
    <t>P.č.</t>
  </si>
  <si>
    <t>Priznaná čiastka</t>
  </si>
  <si>
    <t>Odporúčaná výška príspevku OZ</t>
  </si>
  <si>
    <t>Spolufinancovanie obci</t>
  </si>
  <si>
    <t>Opravovaný úsek v m</t>
  </si>
  <si>
    <t>Daň za 3 roky v €</t>
  </si>
  <si>
    <t>Celkový súčet</t>
  </si>
  <si>
    <t>most</t>
  </si>
  <si>
    <t>OZ Tribeč</t>
  </si>
  <si>
    <t>OZ Považie</t>
  </si>
  <si>
    <t>Príspevok obci Vozokany na opravu cestnej komunikácie</t>
  </si>
  <si>
    <t>OZ Tatry</t>
  </si>
  <si>
    <t>Príspevok obci Novoť na opravu cestnej komunikácie</t>
  </si>
  <si>
    <t>OZ Sever</t>
  </si>
  <si>
    <t>OZ Podunajsko</t>
  </si>
  <si>
    <t xml:space="preserve"> -</t>
  </si>
  <si>
    <t>Ročná sadzba dane z lesných pozemkov v %</t>
  </si>
  <si>
    <t>Objem odvezenej drevnej hmoty v   m3/3 roky</t>
  </si>
  <si>
    <t>9 Sever celková hodnota</t>
  </si>
  <si>
    <t>14 Horehronie celková hodnota</t>
  </si>
  <si>
    <t xml:space="preserve"> - </t>
  </si>
  <si>
    <t>18 Poľana celková hodnota</t>
  </si>
  <si>
    <t>25 Vihorlat celková hodnota</t>
  </si>
  <si>
    <t>5 Tríbeč celková hodnota</t>
  </si>
  <si>
    <t>7 Považie celková hodnota</t>
  </si>
  <si>
    <t>12 Tatry celková hodnota</t>
  </si>
  <si>
    <t>20 Gemer celková hodnota</t>
  </si>
  <si>
    <t>21 Východ celková hodnota</t>
  </si>
  <si>
    <t>23 Šariš celková hodnota</t>
  </si>
  <si>
    <t>1 Karpaty celková hodnota</t>
  </si>
  <si>
    <t>4 Podunajsko celková hodnota</t>
  </si>
  <si>
    <t>Rozpočet akcie v €</t>
  </si>
  <si>
    <t>% Spoluúčasti LSR na predloženom rozpočte</t>
  </si>
  <si>
    <t>% Spoluúčasti  obce na predloženom rozpočte</t>
  </si>
  <si>
    <t>Príspevok obci Kľak na opravu cestnej komunikácie</t>
  </si>
  <si>
    <t>Príspevok obci Hrabičov na opravu cestnej komunikácie</t>
  </si>
  <si>
    <t>Využitie úseku LSR v m</t>
  </si>
  <si>
    <t>Príloha č.1</t>
  </si>
  <si>
    <t>Potreba dofinancovania obce resp. tretích strán v €</t>
  </si>
  <si>
    <t>Potreba dofinancovania obce resp. tretích strán v %</t>
  </si>
  <si>
    <t>Príspevok obci Tužina na opravu cestnej komunikácie</t>
  </si>
  <si>
    <t>Príspevok obci Kočovce na opravu cestnej komunikácie</t>
  </si>
  <si>
    <t>OZ Horehronie</t>
  </si>
  <si>
    <t>Príspevok obci Môlča na opravu cestnej komunikácie</t>
  </si>
  <si>
    <t>Príspevok obci Motyčky na opravu cestnej komunikácie</t>
  </si>
  <si>
    <t>-</t>
  </si>
  <si>
    <t>OZ Šariš</t>
  </si>
  <si>
    <t xml:space="preserve">  -</t>
  </si>
  <si>
    <t>Zoznam žiadostí o poskytnutie príspevkov z Mimoriadneho fondu v roku 2024</t>
  </si>
  <si>
    <t>Príspevok obci Jabloňovce na opravu cestnej komunikácie</t>
  </si>
  <si>
    <t>Príspevok obci Devičany na opravu cestnej komunikácie</t>
  </si>
  <si>
    <t xml:space="preserve">most </t>
  </si>
  <si>
    <t>Príspevok roky          2021-2023</t>
  </si>
  <si>
    <t>Príspevok obci Brehy na opravu cestnej komunikácie</t>
  </si>
  <si>
    <t>Prípevok obci Prochoť na opravu cestnej komunikácie</t>
  </si>
  <si>
    <t>Prípevok obci Voznica na opravu cestnej komunikácie</t>
  </si>
  <si>
    <t>Príspevok obci Brezolupy na opravu cestnej komunikácie</t>
  </si>
  <si>
    <t>Príspevok obci Nitrianske Pravno na opravu cestnej komunikácie</t>
  </si>
  <si>
    <t>Príspevok obci Porubana opravu cestnej komunikácie</t>
  </si>
  <si>
    <t>Príspevok obci Klokočov na opravu cestnej komunikácie</t>
  </si>
  <si>
    <t>Schválený príspevok</t>
  </si>
  <si>
    <t>Príspevok obci Látky na opravu cestnej komunikácie</t>
  </si>
  <si>
    <t>Príspevok obci Podkriváň na opravu cestnej komunikácie</t>
  </si>
  <si>
    <t>Príspevok obci Detvianska Huta na opravu cestnej komunikácie</t>
  </si>
  <si>
    <t>OZ Poľana</t>
  </si>
  <si>
    <t>OZ Východ</t>
  </si>
  <si>
    <t>Príspevok obci Pača na opravu cestnej komunikácie</t>
  </si>
  <si>
    <t>Príspevok obci Kecerovský Lipovec na opravu cestnej komunikácie</t>
  </si>
  <si>
    <t>Príspevok obci Abranovce na opravu cestnej komunikácie</t>
  </si>
  <si>
    <t>Príspevok obci Kluknava na opravu cestnej komunikácie</t>
  </si>
  <si>
    <t>Príspevok obci Uzovský Šalgov na opravu cestnej komunikácie</t>
  </si>
  <si>
    <t>Príspevok obci Banské na opravu cestnej komunikácie</t>
  </si>
  <si>
    <t>OZ Vihorlat</t>
  </si>
  <si>
    <t>OZ Ulič</t>
  </si>
  <si>
    <t>Príspevok obci Klenová na opravu brehov vodného tuku pri cestnej komunikácii</t>
  </si>
  <si>
    <t>Príspevok obci Horná Lehota na opravu cestnej komunikácie</t>
  </si>
  <si>
    <t>Príspevok obci Korytárky na opravu cestnej komunikácie</t>
  </si>
  <si>
    <t>Príspevok obci Liptovská Štiavnica na opravu cestnej komunikácie</t>
  </si>
  <si>
    <t>Príspevok obci Liptovská Lúžna na opravu cestnej komunikácie</t>
  </si>
  <si>
    <t>Príspevok obci Donovaly na opravu cestnej komunikácie</t>
  </si>
  <si>
    <t>Príspevok obci Lomná na opravu cestnej komunikácie</t>
  </si>
  <si>
    <t>Príspevok obci Oravská Polhora na opravu cestnej komunikácie</t>
  </si>
  <si>
    <t>Príspevok obci Vyšná Boca na opravu cestnej komunikácie</t>
  </si>
  <si>
    <t>37 Ulič celková hodnota</t>
  </si>
  <si>
    <t>Príspevok obci Vysoká nad Kysucou na opravu cestnej komunikácie</t>
  </si>
  <si>
    <t>Príspevok obci Rajecké Teplice na opravu cestnej komunikácie</t>
  </si>
  <si>
    <t>Príspevok obci Kunerad na opravu cestnej komunikácie</t>
  </si>
  <si>
    <t>Príspevok obci Lazy pod Makytou na opravu cestnej komunikácie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</si>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</sst>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E_U_R_-;\-* #,##0.00\ _E_U_R_-;_-* &quot;-&quot;??\ _E_U_R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2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4" borderId="0" xfId="2"/>
    <xf numFmtId="0" fontId="6" fillId="3" borderId="0" xfId="2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4" fontId="2" fillId="0" borderId="0" xfId="0" applyNumberFormat="1" applyFont="1"/>
    <xf numFmtId="0" fontId="3" fillId="0" borderId="4" xfId="0" applyFont="1" applyFill="1" applyBorder="1" applyAlignment="1">
      <alignment horizontal="center"/>
    </xf>
    <xf numFmtId="4" fontId="2" fillId="0" borderId="0" xfId="0" applyNumberFormat="1" applyFont="1"/>
    <xf numFmtId="0" fontId="7" fillId="0" borderId="4" xfId="0" applyFont="1" applyFill="1" applyBorder="1" applyAlignment="1"/>
    <xf numFmtId="4" fontId="7" fillId="0" borderId="4" xfId="0" applyNumberFormat="1" applyFont="1" applyFill="1" applyBorder="1" applyAlignment="1">
      <alignment horizontal="right"/>
    </xf>
    <xf numFmtId="4" fontId="7" fillId="0" borderId="5" xfId="0" applyNumberFormat="1" applyFont="1" applyFill="1" applyBorder="1" applyAlignment="1">
      <alignment horizontal="right"/>
    </xf>
    <xf numFmtId="14" fontId="2" fillId="0" borderId="0" xfId="0" applyNumberFormat="1" applyFont="1" applyAlignment="1">
      <alignment horizontal="left"/>
    </xf>
    <xf numFmtId="0" fontId="3" fillId="3" borderId="4" xfId="0" applyFont="1" applyFill="1" applyBorder="1" applyAlignment="1">
      <alignment horizontal="center"/>
    </xf>
    <xf numFmtId="0" fontId="7" fillId="3" borderId="4" xfId="0" applyFont="1" applyFill="1" applyBorder="1" applyAlignment="1"/>
    <xf numFmtId="4" fontId="7" fillId="3" borderId="4" xfId="0" applyNumberFormat="1" applyFont="1" applyFill="1" applyBorder="1" applyAlignment="1">
      <alignment horizontal="right"/>
    </xf>
    <xf numFmtId="4" fontId="7" fillId="3" borderId="5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center"/>
    </xf>
    <xf numFmtId="0" fontId="7" fillId="3" borderId="10" xfId="0" applyFont="1" applyFill="1" applyBorder="1" applyAlignment="1"/>
    <xf numFmtId="4" fontId="7" fillId="3" borderId="10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horizontal="center"/>
    </xf>
    <xf numFmtId="0" fontId="7" fillId="0" borderId="12" xfId="0" applyFont="1" applyFill="1" applyBorder="1" applyAlignment="1"/>
    <xf numFmtId="4" fontId="7" fillId="0" borderId="12" xfId="0" applyNumberFormat="1" applyFont="1" applyFill="1" applyBorder="1" applyAlignment="1">
      <alignment horizontal="right"/>
    </xf>
    <xf numFmtId="4" fontId="7" fillId="0" borderId="1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7" fillId="0" borderId="18" xfId="0" applyFont="1" applyFill="1" applyBorder="1" applyAlignment="1"/>
    <xf numFmtId="4" fontId="7" fillId="0" borderId="18" xfId="0" applyNumberFormat="1" applyFont="1" applyFill="1" applyBorder="1" applyAlignment="1">
      <alignment horizontal="right"/>
    </xf>
    <xf numFmtId="4" fontId="7" fillId="0" borderId="19" xfId="0" applyNumberFormat="1" applyFont="1" applyFill="1" applyBorder="1" applyAlignment="1">
      <alignment horizontal="right"/>
    </xf>
    <xf numFmtId="0" fontId="7" fillId="0" borderId="18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7" fillId="2" borderId="14" xfId="0" applyFont="1" applyFill="1" applyBorder="1" applyAlignment="1"/>
    <xf numFmtId="0" fontId="3" fillId="3" borderId="12" xfId="0" applyFont="1" applyFill="1" applyBorder="1" applyAlignment="1">
      <alignment horizontal="center"/>
    </xf>
    <xf numFmtId="0" fontId="7" fillId="3" borderId="12" xfId="0" applyFont="1" applyFill="1" applyBorder="1" applyAlignment="1"/>
    <xf numFmtId="4" fontId="7" fillId="3" borderId="12" xfId="0" applyNumberFormat="1" applyFont="1" applyFill="1" applyBorder="1" applyAlignment="1">
      <alignment horizontal="right"/>
    </xf>
    <xf numFmtId="4" fontId="7" fillId="3" borderId="13" xfId="0" applyNumberFormat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4" fontId="7" fillId="0" borderId="10" xfId="0" applyNumberFormat="1" applyFont="1" applyFill="1" applyBorder="1" applyAlignment="1"/>
    <xf numFmtId="4" fontId="7" fillId="0" borderId="12" xfId="0" applyNumberFormat="1" applyFont="1" applyFill="1" applyBorder="1" applyAlignment="1"/>
    <xf numFmtId="0" fontId="8" fillId="2" borderId="19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4" fontId="8" fillId="2" borderId="7" xfId="0" applyNumberFormat="1" applyFont="1" applyFill="1" applyBorder="1" applyAlignment="1">
      <alignment horizontal="right"/>
    </xf>
    <xf numFmtId="4" fontId="8" fillId="2" borderId="16" xfId="0" applyNumberFormat="1" applyFont="1" applyFill="1" applyBorder="1" applyAlignment="1">
      <alignment horizontal="right"/>
    </xf>
    <xf numFmtId="4" fontId="8" fillId="2" borderId="14" xfId="0" applyNumberFormat="1" applyFont="1" applyFill="1" applyBorder="1" applyAlignment="1">
      <alignment horizontal="right"/>
    </xf>
    <xf numFmtId="4" fontId="8" fillId="2" borderId="15" xfId="0" applyNumberFormat="1" applyFont="1" applyFill="1" applyBorder="1" applyAlignment="1">
      <alignment horizontal="right"/>
    </xf>
    <xf numFmtId="4" fontId="7" fillId="0" borderId="22" xfId="0" applyNumberFormat="1" applyFont="1" applyFill="1" applyBorder="1" applyAlignment="1"/>
    <xf numFmtId="0" fontId="7" fillId="0" borderId="14" xfId="0" applyFont="1" applyFill="1" applyBorder="1" applyAlignment="1"/>
    <xf numFmtId="0" fontId="3" fillId="0" borderId="14" xfId="0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/>
    </xf>
    <xf numFmtId="4" fontId="7" fillId="0" borderId="16" xfId="0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center" vertical="center"/>
    </xf>
    <xf numFmtId="4" fontId="7" fillId="3" borderId="12" xfId="0" applyNumberFormat="1" applyFont="1" applyFill="1" applyBorder="1" applyAlignment="1"/>
    <xf numFmtId="4" fontId="7" fillId="5" borderId="7" xfId="2" applyNumberFormat="1" applyFont="1" applyFill="1" applyBorder="1" applyAlignment="1">
      <alignment horizontal="right" wrapText="1"/>
    </xf>
    <xf numFmtId="4" fontId="7" fillId="5" borderId="18" xfId="2" applyNumberFormat="1" applyFont="1" applyFill="1" applyBorder="1" applyAlignment="1">
      <alignment horizontal="right" wrapText="1"/>
    </xf>
    <xf numFmtId="4" fontId="7" fillId="5" borderId="12" xfId="2" applyNumberFormat="1" applyFont="1" applyFill="1" applyBorder="1" applyAlignment="1">
      <alignment horizontal="right" wrapText="1"/>
    </xf>
    <xf numFmtId="4" fontId="7" fillId="5" borderId="4" xfId="2" applyNumberFormat="1" applyFont="1" applyFill="1" applyBorder="1" applyAlignment="1">
      <alignment horizontal="right" wrapText="1"/>
    </xf>
    <xf numFmtId="0" fontId="5" fillId="5" borderId="14" xfId="0" applyFont="1" applyFill="1" applyBorder="1" applyAlignment="1">
      <alignment horizontal="center" vertical="center" wrapText="1"/>
    </xf>
    <xf numFmtId="4" fontId="7" fillId="5" borderId="14" xfId="2" applyNumberFormat="1" applyFont="1" applyFill="1" applyBorder="1" applyAlignment="1">
      <alignment horizontal="right" wrapText="1"/>
    </xf>
    <xf numFmtId="4" fontId="7" fillId="5" borderId="10" xfId="2" applyNumberFormat="1" applyFont="1" applyFill="1" applyBorder="1" applyAlignment="1">
      <alignment horizontal="right" wrapText="1"/>
    </xf>
    <xf numFmtId="0" fontId="7" fillId="3" borderId="1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4" fontId="7" fillId="0" borderId="2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center"/>
    </xf>
    <xf numFmtId="4" fontId="7" fillId="3" borderId="1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3" borderId="18" xfId="0" applyFont="1" applyFill="1" applyBorder="1" applyAlignment="1"/>
    <xf numFmtId="4" fontId="7" fillId="3" borderId="18" xfId="0" applyNumberFormat="1" applyFont="1" applyFill="1" applyBorder="1" applyAlignment="1">
      <alignment horizontal="right"/>
    </xf>
    <xf numFmtId="4" fontId="8" fillId="3" borderId="19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4" fontId="7" fillId="3" borderId="15" xfId="0" applyNumberFormat="1" applyFont="1" applyFill="1" applyBorder="1" applyAlignment="1">
      <alignment horizontal="right"/>
    </xf>
    <xf numFmtId="4" fontId="7" fillId="2" borderId="23" xfId="0" applyNumberFormat="1" applyFont="1" applyFill="1" applyBorder="1" applyAlignment="1">
      <alignment horizontal="right"/>
    </xf>
    <xf numFmtId="4" fontId="7" fillId="3" borderId="23" xfId="0" applyNumberFormat="1" applyFont="1" applyFill="1" applyBorder="1" applyAlignment="1">
      <alignment horizontal="right"/>
    </xf>
    <xf numFmtId="4" fontId="7" fillId="3" borderId="0" xfId="0" applyNumberFormat="1" applyFont="1" applyFill="1" applyBorder="1" applyAlignment="1">
      <alignment horizontal="right"/>
    </xf>
    <xf numFmtId="4" fontId="8" fillId="2" borderId="23" xfId="0" applyNumberFormat="1" applyFont="1" applyFill="1" applyBorder="1" applyAlignment="1">
      <alignment horizontal="right"/>
    </xf>
    <xf numFmtId="4" fontId="8" fillId="2" borderId="21" xfId="0" applyNumberFormat="1" applyFont="1" applyFill="1" applyBorder="1" applyAlignment="1">
      <alignment horizontal="right"/>
    </xf>
    <xf numFmtId="4" fontId="8" fillId="2" borderId="8" xfId="0" applyNumberFormat="1" applyFont="1" applyFill="1" applyBorder="1" applyAlignment="1">
      <alignment horizontal="right"/>
    </xf>
    <xf numFmtId="4" fontId="8" fillId="3" borderId="0" xfId="0" applyNumberFormat="1" applyFont="1" applyFill="1" applyBorder="1" applyAlignment="1">
      <alignment horizontal="right"/>
    </xf>
    <xf numFmtId="4" fontId="7" fillId="3" borderId="25" xfId="0" applyNumberFormat="1" applyFont="1" applyFill="1" applyBorder="1" applyAlignment="1">
      <alignment horizontal="right"/>
    </xf>
    <xf numFmtId="0" fontId="8" fillId="2" borderId="7" xfId="0" applyFont="1" applyFill="1" applyBorder="1" applyAlignment="1"/>
    <xf numFmtId="4" fontId="8" fillId="2" borderId="7" xfId="2" applyNumberFormat="1" applyFont="1" applyFill="1" applyBorder="1" applyAlignment="1">
      <alignment horizontal="right" wrapText="1"/>
    </xf>
    <xf numFmtId="4" fontId="8" fillId="2" borderId="14" xfId="0" applyNumberFormat="1" applyFont="1" applyFill="1" applyBorder="1" applyAlignment="1">
      <alignment horizontal="right" wrapText="1"/>
    </xf>
    <xf numFmtId="0" fontId="8" fillId="2" borderId="14" xfId="0" applyFont="1" applyFill="1" applyBorder="1" applyAlignment="1"/>
    <xf numFmtId="4" fontId="8" fillId="2" borderId="14" xfId="2" applyNumberFormat="1" applyFont="1" applyFill="1" applyBorder="1" applyAlignment="1">
      <alignment horizontal="right" wrapText="1"/>
    </xf>
    <xf numFmtId="0" fontId="4" fillId="2" borderId="14" xfId="0" applyFont="1" applyFill="1" applyBorder="1" applyAlignment="1">
      <alignment horizontal="center"/>
    </xf>
    <xf numFmtId="4" fontId="8" fillId="2" borderId="25" xfId="0" applyNumberFormat="1" applyFont="1" applyFill="1" applyBorder="1" applyAlignment="1">
      <alignment horizontal="right"/>
    </xf>
    <xf numFmtId="4" fontId="8" fillId="2" borderId="9" xfId="0" applyNumberFormat="1" applyFont="1" applyFill="1" applyBorder="1" applyAlignment="1">
      <alignment horizontal="right"/>
    </xf>
    <xf numFmtId="4" fontId="8" fillId="2" borderId="14" xfId="0" applyNumberFormat="1" applyFont="1" applyFill="1" applyBorder="1" applyAlignment="1">
      <alignment horizontal="center" wrapText="1"/>
    </xf>
    <xf numFmtId="4" fontId="8" fillId="2" borderId="23" xfId="0" applyNumberFormat="1" applyFont="1" applyFill="1" applyBorder="1" applyAlignment="1">
      <alignment horizontal="center" wrapText="1"/>
    </xf>
    <xf numFmtId="4" fontId="7" fillId="3" borderId="23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2" borderId="25" xfId="0" applyFont="1" applyFill="1" applyBorder="1" applyAlignment="1">
      <alignment horizontal="left"/>
    </xf>
    <xf numFmtId="4" fontId="8" fillId="2" borderId="3" xfId="0" applyNumberFormat="1" applyFont="1" applyFill="1" applyBorder="1" applyAlignment="1">
      <alignment horizontal="right"/>
    </xf>
    <xf numFmtId="4" fontId="8" fillId="2" borderId="2" xfId="2" applyNumberFormat="1" applyFont="1" applyFill="1" applyBorder="1" applyAlignment="1">
      <alignment horizontal="right" wrapText="1"/>
    </xf>
    <xf numFmtId="0" fontId="8" fillId="2" borderId="2" xfId="0" applyFont="1" applyFill="1" applyBorder="1" applyAlignment="1"/>
    <xf numFmtId="4" fontId="8" fillId="2" borderId="2" xfId="0" applyNumberFormat="1" applyFont="1" applyFill="1" applyBorder="1" applyAlignment="1">
      <alignment horizontal="right"/>
    </xf>
    <xf numFmtId="4" fontId="8" fillId="2" borderId="25" xfId="0" applyNumberFormat="1" applyFont="1" applyFill="1" applyBorder="1" applyAlignment="1">
      <alignment horizontal="center" wrapText="1"/>
    </xf>
    <xf numFmtId="4" fontId="8" fillId="2" borderId="9" xfId="0" applyNumberFormat="1" applyFont="1" applyFill="1" applyBorder="1" applyAlignment="1">
      <alignment horizontal="right" wrapText="1"/>
    </xf>
    <xf numFmtId="4" fontId="7" fillId="0" borderId="20" xfId="0" applyNumberFormat="1" applyFont="1" applyFill="1" applyBorder="1" applyAlignment="1">
      <alignment horizontal="right"/>
    </xf>
    <xf numFmtId="4" fontId="7" fillId="0" borderId="12" xfId="0" applyNumberFormat="1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left"/>
    </xf>
    <xf numFmtId="4" fontId="7" fillId="3" borderId="22" xfId="0" applyNumberFormat="1" applyFont="1" applyFill="1" applyBorder="1" applyAlignment="1">
      <alignment horizontal="right"/>
    </xf>
    <xf numFmtId="4" fontId="7" fillId="3" borderId="13" xfId="0" applyNumberFormat="1" applyFont="1" applyFill="1" applyBorder="1" applyAlignment="1">
      <alignment horizontal="center" wrapText="1"/>
    </xf>
    <xf numFmtId="4" fontId="7" fillId="3" borderId="2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4" fontId="7" fillId="3" borderId="1" xfId="0" applyNumberFormat="1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center" wrapText="1"/>
    </xf>
    <xf numFmtId="4" fontId="7" fillId="3" borderId="22" xfId="0" applyNumberFormat="1" applyFont="1" applyFill="1" applyBorder="1" applyAlignment="1">
      <alignment horizontal="center" wrapText="1"/>
    </xf>
    <xf numFmtId="4" fontId="7" fillId="0" borderId="20" xfId="0" applyNumberFormat="1" applyFont="1" applyFill="1" applyBorder="1" applyAlignment="1"/>
    <xf numFmtId="4" fontId="7" fillId="0" borderId="13" xfId="0" applyNumberFormat="1" applyFont="1" applyFill="1" applyBorder="1" applyAlignment="1"/>
    <xf numFmtId="0" fontId="7" fillId="3" borderId="24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4" fontId="10" fillId="2" borderId="7" xfId="1" applyNumberFormat="1" applyFont="1" applyFill="1" applyBorder="1" applyAlignment="1">
      <alignment horizontal="right"/>
    </xf>
    <xf numFmtId="4" fontId="10" fillId="2" borderId="8" xfId="1" applyNumberFormat="1" applyFont="1" applyFill="1" applyBorder="1" applyAlignment="1">
      <alignment horizontal="right"/>
    </xf>
    <xf numFmtId="0" fontId="7" fillId="3" borderId="4" xfId="0" applyFont="1" applyFill="1" applyBorder="1" applyAlignment="1">
      <alignment horizontal="center"/>
    </xf>
    <xf numFmtId="4" fontId="7" fillId="3" borderId="19" xfId="0" applyNumberFormat="1" applyFont="1" applyFill="1" applyBorder="1" applyAlignment="1">
      <alignment horizontal="right"/>
    </xf>
    <xf numFmtId="4" fontId="7" fillId="3" borderId="10" xfId="0" applyNumberFormat="1" applyFont="1" applyFill="1" applyBorder="1" applyAlignment="1"/>
    <xf numFmtId="4" fontId="8" fillId="3" borderId="14" xfId="0" applyNumberFormat="1" applyFont="1" applyFill="1" applyBorder="1" applyAlignment="1">
      <alignment horizontal="right"/>
    </xf>
    <xf numFmtId="4" fontId="7" fillId="0" borderId="10" xfId="0" applyNumberFormat="1" applyFont="1" applyFill="1" applyBorder="1" applyAlignment="1">
      <alignment horizontal="right"/>
    </xf>
    <xf numFmtId="0" fontId="7" fillId="0" borderId="10" xfId="0" applyFont="1" applyFill="1" applyBorder="1" applyAlignment="1"/>
    <xf numFmtId="0" fontId="5" fillId="0" borderId="0" xfId="0" applyFont="1"/>
    <xf numFmtId="0" fontId="8" fillId="2" borderId="8" xfId="0" applyFont="1" applyFill="1" applyBorder="1" applyAlignment="1">
      <alignment horizontal="left"/>
    </xf>
    <xf numFmtId="0" fontId="7" fillId="3" borderId="14" xfId="0" applyFont="1" applyFill="1" applyBorder="1" applyAlignment="1"/>
    <xf numFmtId="4" fontId="7" fillId="3" borderId="21" xfId="0" applyNumberFormat="1" applyFont="1" applyFill="1" applyBorder="1" applyAlignment="1">
      <alignment horizontal="center" wrapText="1"/>
    </xf>
    <xf numFmtId="0" fontId="7" fillId="0" borderId="6" xfId="0" applyFont="1" applyFill="1" applyBorder="1" applyAlignment="1"/>
    <xf numFmtId="4" fontId="7" fillId="2" borderId="16" xfId="0" applyNumberFormat="1" applyFont="1" applyFill="1" applyBorder="1" applyAlignment="1">
      <alignment horizontal="right"/>
    </xf>
    <xf numFmtId="4" fontId="7" fillId="0" borderId="6" xfId="0" applyNumberFormat="1" applyFont="1" applyFill="1" applyBorder="1" applyAlignment="1">
      <alignment horizontal="right"/>
    </xf>
    <xf numFmtId="4" fontId="10" fillId="2" borderId="8" xfId="0" applyNumberFormat="1" applyFont="1" applyFill="1" applyBorder="1" applyAlignment="1"/>
    <xf numFmtId="4" fontId="10" fillId="2" borderId="14" xfId="0" applyNumberFormat="1" applyFont="1" applyFill="1" applyBorder="1" applyAlignment="1"/>
    <xf numFmtId="4" fontId="10" fillId="2" borderId="14" xfId="0" applyNumberFormat="1" applyFont="1" applyFill="1" applyBorder="1" applyAlignment="1">
      <alignment horizontal="right"/>
    </xf>
    <xf numFmtId="4" fontId="10" fillId="2" borderId="21" xfId="0" applyNumberFormat="1" applyFont="1" applyFill="1" applyBorder="1" applyAlignment="1"/>
    <xf numFmtId="4" fontId="10" fillId="2" borderId="14" xfId="0" applyNumberFormat="1" applyFont="1" applyFill="1" applyBorder="1" applyAlignment="1">
      <alignment horizontal="center"/>
    </xf>
    <xf numFmtId="4" fontId="10" fillId="2" borderId="7" xfId="0" applyNumberFormat="1" applyFont="1" applyFill="1" applyBorder="1" applyAlignment="1"/>
    <xf numFmtId="4" fontId="10" fillId="2" borderId="16" xfId="0" applyNumberFormat="1" applyFont="1" applyFill="1" applyBorder="1"/>
    <xf numFmtId="4" fontId="10" fillId="2" borderId="9" xfId="0" applyNumberFormat="1" applyFont="1" applyFill="1" applyBorder="1"/>
    <xf numFmtId="4" fontId="10" fillId="2" borderId="7" xfId="0" applyNumberFormat="1" applyFont="1" applyFill="1" applyBorder="1"/>
    <xf numFmtId="4" fontId="12" fillId="0" borderId="0" xfId="0" applyNumberFormat="1" applyFont="1"/>
    <xf numFmtId="4" fontId="7" fillId="0" borderId="0" xfId="0" applyNumberFormat="1" applyFont="1" applyFill="1" applyBorder="1" applyAlignment="1"/>
    <xf numFmtId="4" fontId="7" fillId="0" borderId="18" xfId="0" applyNumberFormat="1" applyFont="1" applyFill="1" applyBorder="1" applyAlignment="1"/>
    <xf numFmtId="4" fontId="7" fillId="0" borderId="19" xfId="0" applyNumberFormat="1" applyFont="1" applyFill="1" applyBorder="1" applyAlignment="1"/>
    <xf numFmtId="4" fontId="7" fillId="3" borderId="0" xfId="0" applyNumberFormat="1" applyFont="1" applyFill="1" applyBorder="1" applyAlignment="1"/>
    <xf numFmtId="4" fontId="7" fillId="3" borderId="18" xfId="0" applyNumberFormat="1" applyFont="1" applyFill="1" applyBorder="1" applyAlignment="1"/>
    <xf numFmtId="4" fontId="7" fillId="0" borderId="17" xfId="0" applyNumberFormat="1" applyFont="1" applyFill="1" applyBorder="1" applyAlignment="1"/>
    <xf numFmtId="4" fontId="7" fillId="0" borderId="11" xfId="0" applyNumberFormat="1" applyFont="1" applyFill="1" applyBorder="1" applyAlignment="1"/>
    <xf numFmtId="0" fontId="7" fillId="0" borderId="19" xfId="0" applyFont="1" applyFill="1" applyBorder="1" applyAlignment="1">
      <alignment horizontal="left"/>
    </xf>
    <xf numFmtId="4" fontId="7" fillId="0" borderId="17" xfId="0" applyNumberFormat="1" applyFont="1" applyFill="1" applyBorder="1" applyAlignment="1">
      <alignment horizontal="right"/>
    </xf>
    <xf numFmtId="4" fontId="7" fillId="0" borderId="18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7" fillId="3" borderId="23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" fontId="7" fillId="0" borderId="25" xfId="0" applyNumberFormat="1" applyFont="1" applyFill="1" applyBorder="1" applyAlignment="1"/>
    <xf numFmtId="4" fontId="7" fillId="0" borderId="6" xfId="0" applyNumberFormat="1" applyFont="1" applyFill="1" applyBorder="1" applyAlignment="1"/>
    <xf numFmtId="4" fontId="7" fillId="0" borderId="4" xfId="0" applyNumberFormat="1" applyFont="1" applyFill="1" applyBorder="1" applyAlignment="1"/>
    <xf numFmtId="0" fontId="7" fillId="3" borderId="2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2" xfId="0" applyFont="1" applyFill="1" applyBorder="1" applyAlignment="1"/>
    <xf numFmtId="0" fontId="7" fillId="0" borderId="11" xfId="0" applyFont="1" applyFill="1" applyBorder="1" applyAlignment="1"/>
    <xf numFmtId="0" fontId="7" fillId="3" borderId="1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4" fontId="7" fillId="0" borderId="11" xfId="0" applyNumberFormat="1" applyFont="1" applyFill="1" applyBorder="1" applyAlignment="1">
      <alignment horizontal="right"/>
    </xf>
    <xf numFmtId="4" fontId="7" fillId="0" borderId="3" xfId="0" applyNumberFormat="1" applyFont="1" applyFill="1" applyBorder="1" applyAlignment="1"/>
    <xf numFmtId="4" fontId="7" fillId="3" borderId="2" xfId="0" applyNumberFormat="1" applyFont="1" applyFill="1" applyBorder="1" applyAlignment="1"/>
    <xf numFmtId="4" fontId="7" fillId="3" borderId="4" xfId="0" applyNumberFormat="1" applyFont="1" applyFill="1" applyBorder="1" applyAlignment="1"/>
    <xf numFmtId="4" fontId="7" fillId="0" borderId="14" xfId="0" applyNumberFormat="1" applyFont="1" applyFill="1" applyBorder="1" applyAlignment="1">
      <alignment horizontal="right"/>
    </xf>
    <xf numFmtId="0" fontId="12" fillId="0" borderId="0" xfId="0" applyFont="1" applyAlignment="1"/>
    <xf numFmtId="4" fontId="13" fillId="0" borderId="0" xfId="0" applyNumberFormat="1" applyFont="1"/>
    <xf numFmtId="4" fontId="14" fillId="0" borderId="0" xfId="0" applyNumberFormat="1" applyFont="1"/>
    <xf numFmtId="0" fontId="14" fillId="0" borderId="0" xfId="0" applyFont="1" applyAlignment="1">
      <alignment horizontal="left"/>
    </xf>
    <xf numFmtId="4" fontId="7" fillId="3" borderId="2" xfId="0" applyNumberFormat="1" applyFont="1" applyFill="1" applyBorder="1" applyAlignment="1">
      <alignment horizontal="right"/>
    </xf>
    <xf numFmtId="4" fontId="7" fillId="3" borderId="11" xfId="0" applyNumberFormat="1" applyFont="1" applyFill="1" applyBorder="1" applyAlignment="1">
      <alignment horizontal="right"/>
    </xf>
    <xf numFmtId="4" fontId="7" fillId="3" borderId="6" xfId="0" applyNumberFormat="1" applyFont="1" applyFill="1" applyBorder="1" applyAlignment="1">
      <alignment horizontal="right"/>
    </xf>
    <xf numFmtId="4" fontId="7" fillId="5" borderId="2" xfId="2" applyNumberFormat="1" applyFont="1" applyFill="1" applyBorder="1" applyAlignment="1">
      <alignment horizontal="right" wrapText="1"/>
    </xf>
    <xf numFmtId="4" fontId="13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12" fillId="0" borderId="0" xfId="0" applyFont="1"/>
    <xf numFmtId="0" fontId="11" fillId="0" borderId="0" xfId="0" applyFont="1" applyAlignment="1">
      <alignment horizontal="center"/>
    </xf>
    <xf numFmtId="14" fontId="9" fillId="0" borderId="0" xfId="0" applyNumberFormat="1" applyFont="1" applyAlignment="1">
      <alignment horizontal="left" wrapText="1"/>
    </xf>
    <xf numFmtId="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wrapText="1"/>
    </xf>
  </cellXfs>
  <cellStyles count="3">
    <cellStyle name="Čiarka" xfId="1" builtinId="3"/>
    <cellStyle name="Normálna" xfId="0" builtinId="0"/>
    <cellStyle name="Zlá" xfId="2" builtinId="27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QC65"/>
  <sheetViews>
    <sheetView tabSelected="1" view="pageBreakPreview" zoomScale="68" zoomScaleNormal="70" zoomScaleSheetLayoutView="68" workbookViewId="0">
      <selection activeCell="N62" sqref="N62"/>
    </sheetView>
  </sheetViews>
  <sheetFormatPr defaultColWidth="9.140625" defaultRowHeight="14.25" outlineLevelRow="2" x14ac:dyDescent="0.2"/>
  <cols>
    <col min="1" max="1" width="4.28515625" style="1" customWidth="1"/>
    <col min="2" max="2" width="38.42578125" style="1" customWidth="1"/>
    <col min="3" max="3" width="84" style="1" customWidth="1"/>
    <col min="4" max="4" width="27.140625" style="1" customWidth="1"/>
    <col min="5" max="6" width="21.7109375" style="1" customWidth="1"/>
    <col min="7" max="7" width="22.42578125" style="1" customWidth="1"/>
    <col min="8" max="8" width="20.28515625" style="1" customWidth="1"/>
    <col min="9" max="9" width="16.5703125" style="1" customWidth="1"/>
    <col min="10" max="10" width="15.7109375" style="2" customWidth="1"/>
    <col min="11" max="12" width="15.5703125" style="1" customWidth="1"/>
    <col min="13" max="14" width="20.140625" style="1" customWidth="1"/>
    <col min="15" max="15" width="22.85546875" style="1" customWidth="1"/>
    <col min="16" max="16" width="15.42578125" style="1" customWidth="1"/>
    <col min="17" max="17" width="18.7109375" style="1" customWidth="1"/>
    <col min="18" max="18" width="15.7109375" style="1" customWidth="1"/>
    <col min="19" max="19" width="19" style="1" customWidth="1"/>
    <col min="20" max="16384" width="9.140625" style="1"/>
  </cols>
  <sheetData>
    <row r="2" spans="1:1121" ht="26.25" customHeight="1" x14ac:dyDescent="0.4">
      <c r="B2" s="194" t="s">
        <v>52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36" t="s">
        <v>41</v>
      </c>
    </row>
    <row r="3" spans="1:1121" ht="15" customHeight="1" thickBot="1" x14ac:dyDescent="0.25"/>
    <row r="4" spans="1:1121" ht="114.75" customHeight="1" thickBot="1" x14ac:dyDescent="0.25">
      <c r="A4" s="5" t="s">
        <v>4</v>
      </c>
      <c r="B4" s="6" t="s">
        <v>0</v>
      </c>
      <c r="C4" s="5" t="s">
        <v>1</v>
      </c>
      <c r="D4" s="53" t="s">
        <v>20</v>
      </c>
      <c r="E4" s="53" t="s">
        <v>21</v>
      </c>
      <c r="F4" s="53" t="s">
        <v>35</v>
      </c>
      <c r="G4" s="53" t="s">
        <v>2</v>
      </c>
      <c r="H4" s="53" t="s">
        <v>6</v>
      </c>
      <c r="I4" s="53" t="s">
        <v>36</v>
      </c>
      <c r="J4" s="62" t="s">
        <v>5</v>
      </c>
      <c r="K4" s="53" t="s">
        <v>7</v>
      </c>
      <c r="L4" s="53" t="s">
        <v>37</v>
      </c>
      <c r="M4" s="53" t="s">
        <v>42</v>
      </c>
      <c r="N4" s="53" t="s">
        <v>43</v>
      </c>
      <c r="O4" s="56" t="s">
        <v>3</v>
      </c>
      <c r="P4" s="53" t="s">
        <v>56</v>
      </c>
      <c r="Q4" s="53" t="s">
        <v>9</v>
      </c>
      <c r="R4" s="53" t="s">
        <v>8</v>
      </c>
      <c r="S4" s="53" t="s">
        <v>40</v>
      </c>
    </row>
    <row r="5" spans="1:1121" s="3" customFormat="1" ht="24.95" customHeight="1" outlineLevel="2" thickBot="1" x14ac:dyDescent="0.3">
      <c r="A5" s="51"/>
      <c r="B5" s="76" t="s">
        <v>49</v>
      </c>
      <c r="C5" s="50" t="s">
        <v>49</v>
      </c>
      <c r="D5" s="52" t="s">
        <v>49</v>
      </c>
      <c r="E5" s="54" t="s">
        <v>49</v>
      </c>
      <c r="F5" s="54" t="s">
        <v>49</v>
      </c>
      <c r="G5" s="52" t="s">
        <v>49</v>
      </c>
      <c r="H5" s="55" t="s">
        <v>49</v>
      </c>
      <c r="I5" s="30" t="s">
        <v>49</v>
      </c>
      <c r="J5" s="58">
        <v>0</v>
      </c>
      <c r="K5" s="29" t="s">
        <v>49</v>
      </c>
      <c r="L5" s="23" t="s">
        <v>49</v>
      </c>
      <c r="M5" s="29" t="s">
        <v>49</v>
      </c>
      <c r="N5" s="23" t="s">
        <v>49</v>
      </c>
      <c r="O5" s="31" t="s">
        <v>49</v>
      </c>
      <c r="P5" s="29" t="s">
        <v>49</v>
      </c>
      <c r="Q5" s="29" t="s">
        <v>49</v>
      </c>
      <c r="R5" s="29" t="s">
        <v>49</v>
      </c>
      <c r="S5" s="29" t="s">
        <v>49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</row>
    <row r="6" spans="1:1121" s="3" customFormat="1" ht="24.95" customHeight="1" outlineLevel="2" thickBot="1" x14ac:dyDescent="0.3">
      <c r="A6" s="25"/>
      <c r="B6" s="43" t="s">
        <v>33</v>
      </c>
      <c r="C6" s="89"/>
      <c r="D6" s="45" t="s">
        <v>19</v>
      </c>
      <c r="E6" s="85">
        <v>0</v>
      </c>
      <c r="F6" s="85">
        <v>0</v>
      </c>
      <c r="G6" s="47">
        <f>SUM(G5)</f>
        <v>0</v>
      </c>
      <c r="H6" s="46">
        <f>SUM(H5)</f>
        <v>0</v>
      </c>
      <c r="I6" s="47" t="s">
        <v>19</v>
      </c>
      <c r="J6" s="90">
        <v>0</v>
      </c>
      <c r="K6" s="47">
        <v>0</v>
      </c>
      <c r="L6" s="47" t="s">
        <v>19</v>
      </c>
      <c r="M6" s="47">
        <v>0</v>
      </c>
      <c r="N6" s="47" t="s">
        <v>19</v>
      </c>
      <c r="O6" s="91"/>
      <c r="P6" s="47">
        <v>0</v>
      </c>
      <c r="Q6" s="47">
        <v>0</v>
      </c>
      <c r="R6" s="47">
        <v>0</v>
      </c>
      <c r="S6" s="47">
        <v>0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</row>
    <row r="7" spans="1:1121" s="3" customFormat="1" ht="24.95" customHeight="1" outlineLevel="2" x14ac:dyDescent="0.25">
      <c r="A7" s="21">
        <v>1</v>
      </c>
      <c r="B7" s="68" t="s">
        <v>18</v>
      </c>
      <c r="C7" s="22" t="s">
        <v>53</v>
      </c>
      <c r="D7" s="23">
        <v>0.75</v>
      </c>
      <c r="E7" s="108">
        <v>21000</v>
      </c>
      <c r="F7" s="108">
        <v>31160</v>
      </c>
      <c r="G7" s="23">
        <v>31160</v>
      </c>
      <c r="H7" s="24">
        <v>31160</v>
      </c>
      <c r="I7" s="24">
        <f>SUM(H7/F7)*100</f>
        <v>100</v>
      </c>
      <c r="J7" s="60">
        <v>31160</v>
      </c>
      <c r="K7" s="23">
        <v>0</v>
      </c>
      <c r="L7" s="23">
        <f>SUM(K7/F7)*100</f>
        <v>0</v>
      </c>
      <c r="M7" s="23">
        <f>F7-H7-K7</f>
        <v>0</v>
      </c>
      <c r="N7" s="23">
        <f>SUM(M7/F7)*100</f>
        <v>0</v>
      </c>
      <c r="O7" s="109"/>
      <c r="P7" s="23">
        <v>10000</v>
      </c>
      <c r="Q7" s="23">
        <v>0</v>
      </c>
      <c r="R7" s="23">
        <v>400</v>
      </c>
      <c r="S7" s="23">
        <v>400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</row>
    <row r="8" spans="1:1121" s="3" customFormat="1" ht="24.95" customHeight="1" outlineLevel="2" thickBot="1" x14ac:dyDescent="0.3">
      <c r="A8" s="27">
        <v>2</v>
      </c>
      <c r="B8" s="160" t="s">
        <v>18</v>
      </c>
      <c r="C8" s="28" t="s">
        <v>54</v>
      </c>
      <c r="D8" s="29">
        <v>0.4</v>
      </c>
      <c r="E8" s="161"/>
      <c r="F8" s="161">
        <v>19929.599999999999</v>
      </c>
      <c r="G8" s="29">
        <v>19929.599999999999</v>
      </c>
      <c r="H8" s="30">
        <v>19929.599999999999</v>
      </c>
      <c r="I8" s="24">
        <f>SUM(H8/F8)*100</f>
        <v>100</v>
      </c>
      <c r="J8" s="59">
        <v>0</v>
      </c>
      <c r="K8" s="23">
        <v>0</v>
      </c>
      <c r="L8" s="23">
        <f>SUM(K8/F8)*100</f>
        <v>0</v>
      </c>
      <c r="M8" s="23">
        <f>F8-H8-K8</f>
        <v>0</v>
      </c>
      <c r="N8" s="23">
        <f>SUM(M8/F8)*100</f>
        <v>0</v>
      </c>
      <c r="O8" s="162"/>
      <c r="P8" s="29">
        <v>0</v>
      </c>
      <c r="Q8" s="29">
        <v>0</v>
      </c>
      <c r="R8" s="29" t="s">
        <v>55</v>
      </c>
      <c r="S8" s="29" t="s">
        <v>11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</row>
    <row r="9" spans="1:1121" s="3" customFormat="1" ht="24.95" customHeight="1" outlineLevel="2" thickBot="1" x14ac:dyDescent="0.3">
      <c r="A9" s="32"/>
      <c r="B9" s="33" t="s">
        <v>34</v>
      </c>
      <c r="C9" s="92"/>
      <c r="D9" s="47" t="s">
        <v>19</v>
      </c>
      <c r="E9" s="85">
        <f>SUM(E7:E7)</f>
        <v>21000</v>
      </c>
      <c r="F9" s="85">
        <f>F7+F8</f>
        <v>51089.599999999999</v>
      </c>
      <c r="G9" s="47">
        <f>SUM(G7:G8)</f>
        <v>51089.599999999999</v>
      </c>
      <c r="H9" s="48">
        <f>SUM(H7:H8)</f>
        <v>51089.599999999999</v>
      </c>
      <c r="I9" s="48" t="s">
        <v>19</v>
      </c>
      <c r="J9" s="93">
        <f>SUM(J7:J7)</f>
        <v>31160</v>
      </c>
      <c r="K9" s="47">
        <f>SUM(K7:K7)</f>
        <v>0</v>
      </c>
      <c r="L9" s="47" t="s">
        <v>19</v>
      </c>
      <c r="M9" s="47">
        <f>M7</f>
        <v>0</v>
      </c>
      <c r="N9" s="47" t="s">
        <v>19</v>
      </c>
      <c r="O9" s="97"/>
      <c r="P9" s="47">
        <f>SUM(P7:P7)</f>
        <v>10000</v>
      </c>
      <c r="Q9" s="47">
        <f>SUM(Q7:Q7)</f>
        <v>0</v>
      </c>
      <c r="R9" s="47">
        <f>R7</f>
        <v>400</v>
      </c>
      <c r="S9" s="47">
        <f>S7</f>
        <v>400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</row>
    <row r="10" spans="1:1121" s="3" customFormat="1" ht="24.95" customHeight="1" outlineLevel="2" x14ac:dyDescent="0.25">
      <c r="A10" s="65">
        <v>3</v>
      </c>
      <c r="B10" s="110" t="s">
        <v>12</v>
      </c>
      <c r="C10" s="19" t="s">
        <v>38</v>
      </c>
      <c r="D10" s="111">
        <v>2.5</v>
      </c>
      <c r="E10" s="20">
        <v>10434</v>
      </c>
      <c r="F10" s="20">
        <v>57458.16</v>
      </c>
      <c r="G10" s="20">
        <v>57458.16</v>
      </c>
      <c r="H10" s="20">
        <v>57458.16</v>
      </c>
      <c r="I10" s="24">
        <f t="shared" ref="I10:I23" si="0">SUM(H10/F10)*100</f>
        <v>100</v>
      </c>
      <c r="J10" s="64">
        <v>25000</v>
      </c>
      <c r="K10" s="20">
        <v>0</v>
      </c>
      <c r="L10" s="23">
        <f t="shared" ref="L10:L23" si="1">SUM(K10/F10)*100</f>
        <v>0</v>
      </c>
      <c r="M10" s="67">
        <f>F10-H10-K10</f>
        <v>0</v>
      </c>
      <c r="N10" s="23">
        <f t="shared" ref="N10:N23" si="2">SUM(M10/F10)*100</f>
        <v>0</v>
      </c>
      <c r="O10" s="112"/>
      <c r="P10" s="74">
        <v>0</v>
      </c>
      <c r="Q10" s="113">
        <v>31561.51</v>
      </c>
      <c r="R10" s="20">
        <v>400</v>
      </c>
      <c r="S10" s="20">
        <v>400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</row>
    <row r="11" spans="1:1121" s="3" customFormat="1" ht="24.95" customHeight="1" outlineLevel="2" x14ac:dyDescent="0.25">
      <c r="A11" s="77">
        <v>4</v>
      </c>
      <c r="B11" s="114" t="s">
        <v>12</v>
      </c>
      <c r="C11" s="15" t="s">
        <v>39</v>
      </c>
      <c r="D11" s="115">
        <v>2</v>
      </c>
      <c r="E11" s="16">
        <v>700</v>
      </c>
      <c r="F11" s="16">
        <v>20645</v>
      </c>
      <c r="G11" s="16">
        <v>20645</v>
      </c>
      <c r="H11" s="16">
        <v>20645</v>
      </c>
      <c r="I11" s="24">
        <f>SUM(H11/F11)*100</f>
        <v>100</v>
      </c>
      <c r="J11" s="61">
        <v>13000</v>
      </c>
      <c r="K11" s="16">
        <v>0</v>
      </c>
      <c r="L11" s="23">
        <f t="shared" si="1"/>
        <v>0</v>
      </c>
      <c r="M11" s="142">
        <f>F11-H11-K11</f>
        <v>0</v>
      </c>
      <c r="N11" s="23">
        <f t="shared" si="2"/>
        <v>0</v>
      </c>
      <c r="O11" s="116"/>
      <c r="P11" s="16">
        <v>15848</v>
      </c>
      <c r="Q11" s="115">
        <v>8046.14</v>
      </c>
      <c r="R11" s="16">
        <v>400</v>
      </c>
      <c r="S11" s="17">
        <v>400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</row>
    <row r="12" spans="1:1121" s="3" customFormat="1" ht="24.95" customHeight="1" outlineLevel="2" x14ac:dyDescent="0.25">
      <c r="A12" s="130">
        <v>5</v>
      </c>
      <c r="B12" s="114" t="s">
        <v>12</v>
      </c>
      <c r="C12" s="15" t="s">
        <v>57</v>
      </c>
      <c r="D12" s="115">
        <v>2.5</v>
      </c>
      <c r="E12" s="16">
        <v>5895</v>
      </c>
      <c r="F12" s="16">
        <v>105517.8</v>
      </c>
      <c r="G12" s="16">
        <v>47000</v>
      </c>
      <c r="H12" s="16">
        <v>47000</v>
      </c>
      <c r="I12" s="24">
        <f t="shared" si="0"/>
        <v>44.542247848230346</v>
      </c>
      <c r="J12" s="61">
        <v>20000</v>
      </c>
      <c r="K12" s="16">
        <v>58517.8</v>
      </c>
      <c r="L12" s="23">
        <f t="shared" si="1"/>
        <v>55.457752151769654</v>
      </c>
      <c r="M12" s="142">
        <f>F12-H12-K12</f>
        <v>0</v>
      </c>
      <c r="N12" s="23">
        <f t="shared" si="2"/>
        <v>0</v>
      </c>
      <c r="O12" s="116"/>
      <c r="P12" s="16">
        <v>0</v>
      </c>
      <c r="Q12" s="115">
        <v>509.56</v>
      </c>
      <c r="R12" s="16">
        <v>735</v>
      </c>
      <c r="S12" s="17">
        <v>735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</row>
    <row r="13" spans="1:1121" s="3" customFormat="1" ht="24.95" customHeight="1" outlineLevel="2" x14ac:dyDescent="0.25">
      <c r="A13" s="130">
        <v>6</v>
      </c>
      <c r="B13" s="114" t="s">
        <v>12</v>
      </c>
      <c r="C13" s="15" t="s">
        <v>58</v>
      </c>
      <c r="D13" s="115">
        <v>2.5</v>
      </c>
      <c r="E13" s="16">
        <v>11709</v>
      </c>
      <c r="F13" s="16">
        <v>47000</v>
      </c>
      <c r="G13" s="16">
        <v>47000</v>
      </c>
      <c r="H13" s="16">
        <v>47000</v>
      </c>
      <c r="I13" s="24">
        <f t="shared" si="0"/>
        <v>100</v>
      </c>
      <c r="J13" s="61">
        <v>27000</v>
      </c>
      <c r="K13" s="16">
        <v>0</v>
      </c>
      <c r="L13" s="23">
        <f t="shared" si="1"/>
        <v>0</v>
      </c>
      <c r="M13" s="142">
        <f>F13-H13-K13</f>
        <v>0</v>
      </c>
      <c r="N13" s="23">
        <f t="shared" si="2"/>
        <v>0</v>
      </c>
      <c r="O13" s="116"/>
      <c r="P13" s="16">
        <v>0</v>
      </c>
      <c r="Q13" s="115">
        <v>65191.38</v>
      </c>
      <c r="R13" s="16">
        <v>1100</v>
      </c>
      <c r="S13" s="17">
        <v>1100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</row>
    <row r="14" spans="1:1121" s="3" customFormat="1" ht="24.95" customHeight="1" outlineLevel="2" thickBot="1" x14ac:dyDescent="0.3">
      <c r="A14" s="65">
        <v>7</v>
      </c>
      <c r="B14" s="114" t="s">
        <v>12</v>
      </c>
      <c r="C14" s="15" t="s">
        <v>59</v>
      </c>
      <c r="D14" s="115">
        <v>2.5</v>
      </c>
      <c r="E14" s="16">
        <v>20741</v>
      </c>
      <c r="F14" s="16">
        <v>35000</v>
      </c>
      <c r="G14" s="16">
        <v>35000</v>
      </c>
      <c r="H14" s="16">
        <v>35000</v>
      </c>
      <c r="I14" s="24">
        <f>SUM(H14/F14)*100</f>
        <v>100</v>
      </c>
      <c r="J14" s="61">
        <v>15000</v>
      </c>
      <c r="K14" s="16">
        <v>0</v>
      </c>
      <c r="L14" s="23">
        <v>0</v>
      </c>
      <c r="M14" s="11">
        <f>F14-H14-K14</f>
        <v>0</v>
      </c>
      <c r="N14" s="23">
        <f>SUM(M14/F14)*100</f>
        <v>0</v>
      </c>
      <c r="O14" s="116"/>
      <c r="P14" s="16">
        <v>0</v>
      </c>
      <c r="Q14" s="115">
        <v>22115.4</v>
      </c>
      <c r="R14" s="16">
        <v>3000</v>
      </c>
      <c r="S14" s="17">
        <v>3000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</row>
    <row r="15" spans="1:1121" s="3" customFormat="1" ht="24.95" customHeight="1" outlineLevel="2" thickBot="1" x14ac:dyDescent="0.3">
      <c r="A15" s="32"/>
      <c r="B15" s="78" t="s">
        <v>27</v>
      </c>
      <c r="C15" s="34"/>
      <c r="D15" s="81" t="s">
        <v>19</v>
      </c>
      <c r="E15" s="47">
        <f>SUM(E10:E14)</f>
        <v>49479</v>
      </c>
      <c r="F15" s="48">
        <f>SUM(F10:F14)</f>
        <v>265620.96000000002</v>
      </c>
      <c r="G15" s="48">
        <f>SUM(G10:G14)</f>
        <v>207103.16</v>
      </c>
      <c r="H15" s="47">
        <f>SUM(H10:H14)</f>
        <v>207103.16</v>
      </c>
      <c r="I15" s="84" t="s">
        <v>19</v>
      </c>
      <c r="J15" s="93">
        <f>SUM(J10:J14)</f>
        <v>100000</v>
      </c>
      <c r="K15" s="47">
        <f>SUM(K10:K14)</f>
        <v>58517.8</v>
      </c>
      <c r="L15" s="84" t="s">
        <v>19</v>
      </c>
      <c r="M15" s="47">
        <f>SUM(M10:M14)</f>
        <v>0</v>
      </c>
      <c r="N15" s="47" t="s">
        <v>19</v>
      </c>
      <c r="O15" s="98"/>
      <c r="P15" s="47">
        <f>SUM(P10:P14)</f>
        <v>15848</v>
      </c>
      <c r="Q15" s="84">
        <f>SUM(Q10:Q14)</f>
        <v>127423.98999999999</v>
      </c>
      <c r="R15" s="47">
        <f>SUM(R10:R14)</f>
        <v>5635</v>
      </c>
      <c r="S15" s="47">
        <f>SUM(S10:S14)</f>
        <v>5635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</row>
    <row r="16" spans="1:1121" s="3" customFormat="1" ht="24.95" customHeight="1" outlineLevel="2" x14ac:dyDescent="0.25">
      <c r="A16" s="27">
        <v>8</v>
      </c>
      <c r="B16" s="117" t="s">
        <v>13</v>
      </c>
      <c r="C16" s="28" t="s">
        <v>44</v>
      </c>
      <c r="D16" s="118">
        <v>0.7</v>
      </c>
      <c r="E16" s="29">
        <v>79593</v>
      </c>
      <c r="F16" s="30">
        <v>45740.26</v>
      </c>
      <c r="G16" s="30">
        <v>38879.22</v>
      </c>
      <c r="H16" s="67">
        <v>38879.22</v>
      </c>
      <c r="I16" s="24">
        <f t="shared" si="0"/>
        <v>84.999997813742198</v>
      </c>
      <c r="J16" s="59" t="s">
        <v>92</v>
      </c>
      <c r="K16" s="67">
        <v>6861.04</v>
      </c>
      <c r="L16" s="23">
        <f t="shared" si="1"/>
        <v>15.000002186257793</v>
      </c>
      <c r="M16" s="67">
        <v>0</v>
      </c>
      <c r="N16" s="23">
        <f t="shared" si="2"/>
        <v>0</v>
      </c>
      <c r="O16" s="119"/>
      <c r="P16" s="29">
        <v>29086</v>
      </c>
      <c r="Q16" s="118">
        <v>68826.66</v>
      </c>
      <c r="R16" s="29">
        <v>262</v>
      </c>
      <c r="S16" s="67">
        <v>262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</row>
    <row r="17" spans="1:1121" s="3" customFormat="1" ht="24.95" customHeight="1" outlineLevel="2" x14ac:dyDescent="0.25">
      <c r="A17" s="8">
        <v>9</v>
      </c>
      <c r="B17" s="120" t="s">
        <v>13</v>
      </c>
      <c r="C17" s="15" t="s">
        <v>60</v>
      </c>
      <c r="D17" s="121">
        <v>0.4</v>
      </c>
      <c r="E17" s="11">
        <v>1962</v>
      </c>
      <c r="F17" s="12">
        <v>34535.39</v>
      </c>
      <c r="G17" s="12">
        <v>32808.620000000003</v>
      </c>
      <c r="H17" s="11">
        <v>32808.620000000003</v>
      </c>
      <c r="I17" s="24">
        <f t="shared" si="0"/>
        <v>94.999998552209789</v>
      </c>
      <c r="J17" s="61">
        <v>0</v>
      </c>
      <c r="K17" s="11">
        <v>1726.77</v>
      </c>
      <c r="L17" s="23">
        <f t="shared" si="1"/>
        <v>5.0000014477902237</v>
      </c>
      <c r="M17" s="23">
        <v>0</v>
      </c>
      <c r="N17" s="23">
        <f t="shared" si="2"/>
        <v>0</v>
      </c>
      <c r="O17" s="122"/>
      <c r="P17" s="11">
        <v>0</v>
      </c>
      <c r="Q17" s="121">
        <v>716.52</v>
      </c>
      <c r="R17" s="11">
        <v>960</v>
      </c>
      <c r="S17" s="11">
        <v>960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</row>
    <row r="18" spans="1:1121" s="3" customFormat="1" ht="24.95" customHeight="1" outlineLevel="2" x14ac:dyDescent="0.25">
      <c r="A18" s="8">
        <v>10</v>
      </c>
      <c r="B18" s="120" t="s">
        <v>13</v>
      </c>
      <c r="C18" s="15" t="s">
        <v>61</v>
      </c>
      <c r="D18" s="121">
        <v>1.5</v>
      </c>
      <c r="E18" s="11">
        <v>300000</v>
      </c>
      <c r="F18" s="12">
        <v>38500</v>
      </c>
      <c r="G18" s="12">
        <v>35000</v>
      </c>
      <c r="H18" s="11">
        <v>35000</v>
      </c>
      <c r="I18" s="24">
        <f>SUM(H18/F18)*100</f>
        <v>90.909090909090907</v>
      </c>
      <c r="J18" s="61">
        <v>35000</v>
      </c>
      <c r="K18" s="11">
        <v>3500</v>
      </c>
      <c r="L18" s="23">
        <f>SUM(K18/F18)*100</f>
        <v>9.0909090909090917</v>
      </c>
      <c r="M18" s="23">
        <v>0</v>
      </c>
      <c r="N18" s="23">
        <f>SUM(M18/F18)*100</f>
        <v>0</v>
      </c>
      <c r="O18" s="122"/>
      <c r="P18" s="11">
        <v>0</v>
      </c>
      <c r="Q18" s="121">
        <v>5234.82</v>
      </c>
      <c r="R18" s="11">
        <v>400</v>
      </c>
      <c r="S18" s="11">
        <v>400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</row>
    <row r="19" spans="1:1121" s="3" customFormat="1" ht="24.95" customHeight="1" outlineLevel="2" x14ac:dyDescent="0.25">
      <c r="A19" s="8">
        <v>11</v>
      </c>
      <c r="B19" s="120" t="s">
        <v>13</v>
      </c>
      <c r="C19" s="15" t="s">
        <v>45</v>
      </c>
      <c r="D19" s="121">
        <v>1.5</v>
      </c>
      <c r="E19" s="11">
        <v>2530</v>
      </c>
      <c r="F19" s="12">
        <v>53535.38</v>
      </c>
      <c r="G19" s="12">
        <v>42828.3</v>
      </c>
      <c r="H19" s="11">
        <v>42828.3</v>
      </c>
      <c r="I19" s="24">
        <f>SUM(H19/F19)*100</f>
        <v>79.999992528305583</v>
      </c>
      <c r="J19" s="61">
        <v>42828.3</v>
      </c>
      <c r="K19" s="11">
        <v>10707.08</v>
      </c>
      <c r="L19" s="23">
        <f>SUM(K19/F19)*100</f>
        <v>20.000007471694421</v>
      </c>
      <c r="M19" s="23">
        <v>0</v>
      </c>
      <c r="N19" s="23">
        <f>SUM(M19/F19)*100</f>
        <v>0</v>
      </c>
      <c r="O19" s="122"/>
      <c r="P19" s="11">
        <v>59147.71</v>
      </c>
      <c r="Q19" s="121">
        <v>2985.04</v>
      </c>
      <c r="R19" s="11">
        <v>430</v>
      </c>
      <c r="S19" s="11">
        <v>430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</row>
    <row r="20" spans="1:1121" s="3" customFormat="1" ht="24.95" customHeight="1" outlineLevel="2" x14ac:dyDescent="0.25">
      <c r="A20" s="66">
        <v>12</v>
      </c>
      <c r="B20" s="68" t="s">
        <v>13</v>
      </c>
      <c r="C20" s="28" t="s">
        <v>62</v>
      </c>
      <c r="D20" s="118">
        <v>0.8</v>
      </c>
      <c r="E20" s="29">
        <v>6257</v>
      </c>
      <c r="F20" s="30">
        <v>35120.57</v>
      </c>
      <c r="G20" s="30">
        <v>29852.48</v>
      </c>
      <c r="H20" s="29">
        <v>29852.48</v>
      </c>
      <c r="I20" s="24">
        <f t="shared" si="0"/>
        <v>84.999987186996108</v>
      </c>
      <c r="J20" s="59">
        <v>0</v>
      </c>
      <c r="K20" s="29">
        <v>5268.09</v>
      </c>
      <c r="L20" s="23">
        <f t="shared" si="1"/>
        <v>15.00001281300389</v>
      </c>
      <c r="M20" s="29">
        <v>0</v>
      </c>
      <c r="N20" s="23">
        <f t="shared" si="2"/>
        <v>0</v>
      </c>
      <c r="O20" s="119"/>
      <c r="P20" s="29">
        <v>28870.87</v>
      </c>
      <c r="Q20" s="118">
        <v>22007.52</v>
      </c>
      <c r="R20" s="29">
        <v>350</v>
      </c>
      <c r="S20" s="29">
        <v>350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</row>
    <row r="21" spans="1:1121" s="3" customFormat="1" ht="24.95" customHeight="1" outlineLevel="2" thickBot="1" x14ac:dyDescent="0.3">
      <c r="A21" s="8">
        <v>13</v>
      </c>
      <c r="B21" s="120" t="s">
        <v>13</v>
      </c>
      <c r="C21" s="10" t="s">
        <v>14</v>
      </c>
      <c r="D21" s="121">
        <v>0.35</v>
      </c>
      <c r="E21" s="11">
        <v>6900</v>
      </c>
      <c r="F21" s="12">
        <v>17722.439999999999</v>
      </c>
      <c r="G21" s="12">
        <v>15950.2</v>
      </c>
      <c r="H21" s="11">
        <v>15950.2</v>
      </c>
      <c r="I21" s="24">
        <f t="shared" si="0"/>
        <v>90.000022570255581</v>
      </c>
      <c r="J21" s="61">
        <v>0</v>
      </c>
      <c r="K21" s="11">
        <v>1772.24</v>
      </c>
      <c r="L21" s="23">
        <f t="shared" si="1"/>
        <v>9.9999774297444368</v>
      </c>
      <c r="M21" s="23">
        <v>0</v>
      </c>
      <c r="N21" s="23">
        <f t="shared" si="2"/>
        <v>0</v>
      </c>
      <c r="O21" s="122"/>
      <c r="P21" s="11">
        <v>61740.800000000003</v>
      </c>
      <c r="Q21" s="121">
        <v>2208.9</v>
      </c>
      <c r="R21" s="11">
        <v>190</v>
      </c>
      <c r="S21" s="11">
        <v>190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</row>
    <row r="22" spans="1:1121" s="3" customFormat="1" ht="24.95" customHeight="1" outlineLevel="2" thickBot="1" x14ac:dyDescent="0.3">
      <c r="A22" s="94"/>
      <c r="B22" s="78" t="s">
        <v>28</v>
      </c>
      <c r="C22" s="92"/>
      <c r="D22" s="84" t="s">
        <v>19</v>
      </c>
      <c r="E22" s="47">
        <f>SUM(E16:E21)</f>
        <v>397242</v>
      </c>
      <c r="F22" s="48">
        <f>SUM(F16:F21)</f>
        <v>225154.04</v>
      </c>
      <c r="G22" s="48">
        <f>SUM(G16:G21)</f>
        <v>195318.82000000004</v>
      </c>
      <c r="H22" s="85">
        <f>SUM(H16:H21)</f>
        <v>195318.82000000004</v>
      </c>
      <c r="I22" s="85" t="s">
        <v>19</v>
      </c>
      <c r="J22" s="93">
        <f>SUM(J16:J21)</f>
        <v>77828.3</v>
      </c>
      <c r="K22" s="47">
        <f>SUM(K16:K21)</f>
        <v>29835.22</v>
      </c>
      <c r="L22" s="84" t="s">
        <v>19</v>
      </c>
      <c r="M22" s="47">
        <f>SUM(M16:M21)</f>
        <v>0</v>
      </c>
      <c r="N22" s="47" t="s">
        <v>19</v>
      </c>
      <c r="O22" s="98"/>
      <c r="P22" s="47">
        <f>SUM(P16:P21)</f>
        <v>178845.38</v>
      </c>
      <c r="Q22" s="84">
        <f>SUM(Q16:Q21)</f>
        <v>101979.45999999999</v>
      </c>
      <c r="R22" s="47">
        <f>SUM(R16:R21)</f>
        <v>2592</v>
      </c>
      <c r="S22" s="47">
        <f>SUM(S16:S21)</f>
        <v>2592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</row>
    <row r="23" spans="1:1121" s="3" customFormat="1" ht="24.75" customHeight="1" outlineLevel="2" x14ac:dyDescent="0.25">
      <c r="A23" s="35">
        <v>14</v>
      </c>
      <c r="B23" s="110" t="s">
        <v>17</v>
      </c>
      <c r="C23" s="36" t="s">
        <v>63</v>
      </c>
      <c r="D23" s="111">
        <v>0.45</v>
      </c>
      <c r="E23" s="37">
        <v>15000</v>
      </c>
      <c r="F23" s="38">
        <v>50000</v>
      </c>
      <c r="G23" s="38">
        <v>50000</v>
      </c>
      <c r="H23" s="187">
        <v>50000</v>
      </c>
      <c r="I23" s="24">
        <f t="shared" si="0"/>
        <v>100</v>
      </c>
      <c r="J23" s="60">
        <v>50000</v>
      </c>
      <c r="K23" s="187">
        <v>0</v>
      </c>
      <c r="L23" s="67">
        <f t="shared" si="1"/>
        <v>0</v>
      </c>
      <c r="M23" s="67">
        <v>0</v>
      </c>
      <c r="N23" s="23">
        <f t="shared" si="2"/>
        <v>0</v>
      </c>
      <c r="O23" s="123" t="s">
        <v>64</v>
      </c>
      <c r="P23" s="37">
        <v>0</v>
      </c>
      <c r="Q23" s="111">
        <v>7859.85</v>
      </c>
      <c r="R23" s="37">
        <v>690</v>
      </c>
      <c r="S23" s="187">
        <v>690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</row>
    <row r="24" spans="1:1121" s="3" customFormat="1" ht="24.75" customHeight="1" outlineLevel="2" x14ac:dyDescent="0.25">
      <c r="A24" s="40">
        <v>15</v>
      </c>
      <c r="B24" s="110" t="s">
        <v>17</v>
      </c>
      <c r="C24" s="36" t="s">
        <v>88</v>
      </c>
      <c r="D24" s="111">
        <v>1.1000000000000001</v>
      </c>
      <c r="E24" s="37">
        <v>1000</v>
      </c>
      <c r="F24" s="38">
        <v>97347.6</v>
      </c>
      <c r="G24" s="38">
        <v>97347.6</v>
      </c>
      <c r="H24" s="189">
        <v>48673.8</v>
      </c>
      <c r="I24" s="24">
        <f>SUM(H24/F24)*100</f>
        <v>50</v>
      </c>
      <c r="J24" s="60">
        <v>0</v>
      </c>
      <c r="K24" s="16">
        <v>48673.8</v>
      </c>
      <c r="L24" s="142">
        <f>SUM(K24/F24)*100</f>
        <v>50</v>
      </c>
      <c r="M24" s="142">
        <v>0</v>
      </c>
      <c r="N24" s="23">
        <f>SUM(M24/F24)*100</f>
        <v>0</v>
      </c>
      <c r="O24" s="123"/>
      <c r="P24" s="37">
        <v>0</v>
      </c>
      <c r="Q24" s="111">
        <v>22135.98</v>
      </c>
      <c r="R24" s="37">
        <v>1200</v>
      </c>
      <c r="S24" s="189">
        <v>1200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</row>
    <row r="25" spans="1:1121" s="3" customFormat="1" ht="24.75" customHeight="1" outlineLevel="2" x14ac:dyDescent="0.25">
      <c r="A25" s="40">
        <v>16</v>
      </c>
      <c r="B25" s="110" t="s">
        <v>17</v>
      </c>
      <c r="C25" s="36" t="s">
        <v>89</v>
      </c>
      <c r="D25" s="111">
        <v>0.9</v>
      </c>
      <c r="E25" s="37">
        <v>65846</v>
      </c>
      <c r="F25" s="38">
        <v>6000</v>
      </c>
      <c r="G25" s="38">
        <v>6000</v>
      </c>
      <c r="H25" s="16">
        <v>4000</v>
      </c>
      <c r="I25" s="24">
        <f>SUM(H25/F25)*100</f>
        <v>66.666666666666657</v>
      </c>
      <c r="J25" s="60">
        <v>4000</v>
      </c>
      <c r="K25" s="74">
        <v>2000</v>
      </c>
      <c r="L25" s="11">
        <f>SUM(K25/F25)*100</f>
        <v>33.333333333333329</v>
      </c>
      <c r="M25" s="142">
        <v>0</v>
      </c>
      <c r="N25" s="23">
        <f>SUM(M25/F25)*100</f>
        <v>0</v>
      </c>
      <c r="O25" s="123"/>
      <c r="P25" s="37">
        <v>0</v>
      </c>
      <c r="Q25" s="111">
        <v>5801.5</v>
      </c>
      <c r="R25" s="37">
        <v>1850</v>
      </c>
      <c r="S25" s="189">
        <v>1850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</row>
    <row r="26" spans="1:1121" s="3" customFormat="1" ht="24.75" customHeight="1" outlineLevel="2" x14ac:dyDescent="0.25">
      <c r="A26" s="40">
        <v>17</v>
      </c>
      <c r="B26" s="110" t="s">
        <v>17</v>
      </c>
      <c r="C26" s="36" t="s">
        <v>90</v>
      </c>
      <c r="D26" s="111">
        <v>2.1</v>
      </c>
      <c r="E26" s="37">
        <v>35250</v>
      </c>
      <c r="F26" s="38">
        <v>5000</v>
      </c>
      <c r="G26" s="38">
        <v>5000</v>
      </c>
      <c r="H26" s="16">
        <v>5000</v>
      </c>
      <c r="I26" s="24">
        <f>SUM(H26/F26)*100</f>
        <v>100</v>
      </c>
      <c r="J26" s="60">
        <v>5000</v>
      </c>
      <c r="K26" s="189">
        <v>0</v>
      </c>
      <c r="L26" s="11">
        <f>SUM(K26/F26)*100</f>
        <v>0</v>
      </c>
      <c r="M26" s="142">
        <v>0</v>
      </c>
      <c r="N26" s="23">
        <f>SUM(M26/F26)*100</f>
        <v>0</v>
      </c>
      <c r="O26" s="123"/>
      <c r="P26" s="37">
        <v>0</v>
      </c>
      <c r="Q26" s="111">
        <v>111321.62</v>
      </c>
      <c r="R26" s="37">
        <v>1100</v>
      </c>
      <c r="S26" s="189">
        <v>1100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</row>
    <row r="27" spans="1:1121" s="3" customFormat="1" ht="24.75" customHeight="1" outlineLevel="2" thickBot="1" x14ac:dyDescent="0.3">
      <c r="A27" s="40">
        <v>18</v>
      </c>
      <c r="B27" s="110" t="s">
        <v>17</v>
      </c>
      <c r="C27" s="36" t="s">
        <v>91</v>
      </c>
      <c r="D27" s="111">
        <v>1.2</v>
      </c>
      <c r="E27" s="37">
        <v>839</v>
      </c>
      <c r="F27" s="38">
        <v>19187.560000000001</v>
      </c>
      <c r="G27" s="38">
        <v>19187.560000000001</v>
      </c>
      <c r="H27" s="37">
        <v>19187.560000000001</v>
      </c>
      <c r="I27" s="24">
        <f>SUM(H27/F27)*100</f>
        <v>100</v>
      </c>
      <c r="J27" s="60">
        <v>0</v>
      </c>
      <c r="K27" s="188">
        <v>0</v>
      </c>
      <c r="L27" s="29">
        <f>SUM(K27/F27)*100</f>
        <v>0</v>
      </c>
      <c r="M27" s="178">
        <v>0</v>
      </c>
      <c r="N27" s="23">
        <f>SUM(M27/F27)*100</f>
        <v>0</v>
      </c>
      <c r="O27" s="123"/>
      <c r="P27" s="37">
        <v>0</v>
      </c>
      <c r="Q27" s="111">
        <v>33611.07</v>
      </c>
      <c r="R27" s="37">
        <v>230</v>
      </c>
      <c r="S27" s="188">
        <v>230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</row>
    <row r="28" spans="1:1121" s="3" customFormat="1" ht="24.95" customHeight="1" outlineLevel="2" thickBot="1" x14ac:dyDescent="0.3">
      <c r="A28" s="32"/>
      <c r="B28" s="78" t="s">
        <v>22</v>
      </c>
      <c r="C28" s="92"/>
      <c r="D28" s="84" t="s">
        <v>19</v>
      </c>
      <c r="E28" s="47">
        <f>SUM(E23:E27)</f>
        <v>117935</v>
      </c>
      <c r="F28" s="48">
        <f>SUM(F23:F27)</f>
        <v>177535.16</v>
      </c>
      <c r="G28" s="48">
        <f>SUM(G23:G27)</f>
        <v>177535.16</v>
      </c>
      <c r="H28" s="85">
        <f>SUM(H23:H27)</f>
        <v>126861.36</v>
      </c>
      <c r="I28" s="85" t="s">
        <v>19</v>
      </c>
      <c r="J28" s="93">
        <f>SUM(J23:J27)</f>
        <v>59000</v>
      </c>
      <c r="K28" s="47">
        <f>SUM(K23:K27)</f>
        <v>50673.8</v>
      </c>
      <c r="L28" s="47" t="s">
        <v>19</v>
      </c>
      <c r="M28" s="47">
        <f>SUM(M23:M23)</f>
        <v>0</v>
      </c>
      <c r="N28" s="47" t="s">
        <v>19</v>
      </c>
      <c r="O28" s="98"/>
      <c r="P28" s="47">
        <f>SUM(P23:P23)</f>
        <v>0</v>
      </c>
      <c r="Q28" s="84">
        <f>SUM(Q23:Q27)</f>
        <v>180730.02000000002</v>
      </c>
      <c r="R28" s="47">
        <f>SUM(R23:R27)</f>
        <v>5070</v>
      </c>
      <c r="S28" s="47">
        <f>SUM(S23:S27)</f>
        <v>5070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</row>
    <row r="29" spans="1:1121" s="3" customFormat="1" ht="24.95" customHeight="1" outlineLevel="1" x14ac:dyDescent="0.25">
      <c r="A29" s="35">
        <v>19</v>
      </c>
      <c r="B29" s="167" t="s">
        <v>15</v>
      </c>
      <c r="C29" s="22" t="s">
        <v>16</v>
      </c>
      <c r="D29" s="169">
        <v>1.5</v>
      </c>
      <c r="E29" s="42">
        <v>72000</v>
      </c>
      <c r="F29" s="125">
        <v>40000</v>
      </c>
      <c r="G29" s="179">
        <v>20000</v>
      </c>
      <c r="H29" s="180">
        <v>20000</v>
      </c>
      <c r="I29" s="24">
        <f t="shared" ref="I29:I37" si="3">SUM(H29/F29)*100</f>
        <v>50</v>
      </c>
      <c r="J29" s="190">
        <v>20000</v>
      </c>
      <c r="K29" s="132">
        <v>20000</v>
      </c>
      <c r="L29" s="23">
        <f t="shared" ref="L29:L35" si="4">SUM(K29/F29)*100</f>
        <v>50</v>
      </c>
      <c r="M29" s="67">
        <v>0</v>
      </c>
      <c r="N29" s="23">
        <f t="shared" ref="N29:N34" si="5">SUM(M29/F29)*100</f>
        <v>0</v>
      </c>
      <c r="O29" s="123"/>
      <c r="P29" s="57">
        <v>15000</v>
      </c>
      <c r="Q29" s="169">
        <v>22207.77</v>
      </c>
      <c r="R29" s="124">
        <v>300</v>
      </c>
      <c r="S29" s="41">
        <v>300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</row>
    <row r="30" spans="1:1121" s="3" customFormat="1" ht="24.95" customHeight="1" outlineLevel="1" x14ac:dyDescent="0.25">
      <c r="A30" s="35">
        <v>20</v>
      </c>
      <c r="B30" s="167" t="s">
        <v>15</v>
      </c>
      <c r="C30" s="22" t="s">
        <v>81</v>
      </c>
      <c r="D30" s="170">
        <v>1</v>
      </c>
      <c r="E30" s="42">
        <v>1091</v>
      </c>
      <c r="F30" s="125">
        <v>48000</v>
      </c>
      <c r="G30" s="171">
        <v>48000</v>
      </c>
      <c r="H30" s="181">
        <v>15000</v>
      </c>
      <c r="I30" s="24">
        <f>SUM(H30/F30)*100</f>
        <v>31.25</v>
      </c>
      <c r="J30" s="61">
        <v>0</v>
      </c>
      <c r="K30" s="181">
        <v>33000</v>
      </c>
      <c r="L30" s="23">
        <f>SUM(K30/F30)*100</f>
        <v>68.75</v>
      </c>
      <c r="M30" s="142">
        <v>0</v>
      </c>
      <c r="N30" s="23">
        <f>SUM(M30/F30)*100</f>
        <v>0</v>
      </c>
      <c r="O30" s="123"/>
      <c r="P30" s="57">
        <v>0</v>
      </c>
      <c r="Q30" s="170">
        <v>4068.87</v>
      </c>
      <c r="R30" s="124">
        <v>130</v>
      </c>
      <c r="S30" s="171">
        <v>130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</row>
    <row r="31" spans="1:1121" s="3" customFormat="1" ht="24.95" customHeight="1" outlineLevel="1" x14ac:dyDescent="0.25">
      <c r="A31" s="35">
        <v>21</v>
      </c>
      <c r="B31" s="167" t="s">
        <v>15</v>
      </c>
      <c r="C31" s="22" t="s">
        <v>82</v>
      </c>
      <c r="D31" s="171">
        <v>2.2999999999999998</v>
      </c>
      <c r="E31" s="42">
        <v>6390</v>
      </c>
      <c r="F31" s="125">
        <v>55687</v>
      </c>
      <c r="G31" s="171">
        <v>55687</v>
      </c>
      <c r="H31" s="181">
        <v>30000</v>
      </c>
      <c r="I31" s="24">
        <f>SUM(H31/F31)*100</f>
        <v>53.872537576094956</v>
      </c>
      <c r="J31" s="59">
        <v>0</v>
      </c>
      <c r="K31" s="157">
        <v>25687</v>
      </c>
      <c r="L31" s="23">
        <f>SUM(K31/F31)*100</f>
        <v>46.127462423905044</v>
      </c>
      <c r="M31" s="11">
        <v>0</v>
      </c>
      <c r="N31" s="23">
        <f>SUM(M31/F31)*100</f>
        <v>0</v>
      </c>
      <c r="O31" s="123"/>
      <c r="P31" s="57">
        <v>0</v>
      </c>
      <c r="Q31" s="171">
        <v>40586.39</v>
      </c>
      <c r="R31" s="124">
        <v>600</v>
      </c>
      <c r="S31" s="171">
        <v>600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</row>
    <row r="32" spans="1:1121" s="3" customFormat="1" ht="24.95" customHeight="1" outlineLevel="1" x14ac:dyDescent="0.25">
      <c r="A32" s="35">
        <v>22</v>
      </c>
      <c r="B32" s="167" t="s">
        <v>15</v>
      </c>
      <c r="C32" s="22" t="s">
        <v>83</v>
      </c>
      <c r="D32" s="49">
        <v>2.5</v>
      </c>
      <c r="E32" s="42">
        <v>853</v>
      </c>
      <c r="F32" s="125">
        <v>24988</v>
      </c>
      <c r="G32" s="125">
        <v>18000</v>
      </c>
      <c r="H32" s="181">
        <v>18000</v>
      </c>
      <c r="I32" s="24">
        <f>SUM(H32/F32)*100</f>
        <v>72.034576596766456</v>
      </c>
      <c r="J32" s="61">
        <v>0</v>
      </c>
      <c r="K32" s="181">
        <v>6988</v>
      </c>
      <c r="L32" s="23">
        <f>SUM(K32/F32)*100</f>
        <v>27.965423403233551</v>
      </c>
      <c r="M32" s="11">
        <v>0</v>
      </c>
      <c r="N32" s="23">
        <f>SUM(M32/F32)*100</f>
        <v>0</v>
      </c>
      <c r="O32" s="123"/>
      <c r="P32" s="57">
        <v>0</v>
      </c>
      <c r="Q32" s="171">
        <v>18005.88</v>
      </c>
      <c r="R32" s="124">
        <v>200</v>
      </c>
      <c r="S32" s="42">
        <v>200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</row>
    <row r="33" spans="1:1121" s="3" customFormat="1" ht="24.75" customHeight="1" outlineLevel="1" x14ac:dyDescent="0.25">
      <c r="A33" s="14">
        <v>23</v>
      </c>
      <c r="B33" s="167" t="s">
        <v>15</v>
      </c>
      <c r="C33" s="10" t="s">
        <v>84</v>
      </c>
      <c r="D33" s="49">
        <v>2.5</v>
      </c>
      <c r="E33" s="42">
        <v>20000</v>
      </c>
      <c r="F33" s="125">
        <v>47365.7</v>
      </c>
      <c r="G33" s="125">
        <v>47365.7</v>
      </c>
      <c r="H33" s="42">
        <v>30000</v>
      </c>
      <c r="I33" s="24">
        <f t="shared" si="3"/>
        <v>63.336971690484887</v>
      </c>
      <c r="J33" s="60">
        <v>30000</v>
      </c>
      <c r="K33" s="57">
        <v>17365.7</v>
      </c>
      <c r="L33" s="23">
        <f t="shared" si="4"/>
        <v>36.66302830951512</v>
      </c>
      <c r="M33" s="23">
        <v>0</v>
      </c>
      <c r="N33" s="23">
        <f t="shared" si="5"/>
        <v>0</v>
      </c>
      <c r="O33" s="116"/>
      <c r="P33" s="57">
        <v>0</v>
      </c>
      <c r="Q33" s="49">
        <v>21459.06</v>
      </c>
      <c r="R33" s="124">
        <v>256</v>
      </c>
      <c r="S33" s="42">
        <v>256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</row>
    <row r="34" spans="1:1121" s="3" customFormat="1" ht="24.95" customHeight="1" outlineLevel="1" x14ac:dyDescent="0.25">
      <c r="A34" s="35">
        <v>24</v>
      </c>
      <c r="B34" s="167" t="s">
        <v>15</v>
      </c>
      <c r="C34" s="10" t="s">
        <v>85</v>
      </c>
      <c r="D34" s="49">
        <v>2.5</v>
      </c>
      <c r="E34" s="42">
        <v>69570</v>
      </c>
      <c r="F34" s="125">
        <v>150000</v>
      </c>
      <c r="G34" s="125">
        <v>30000</v>
      </c>
      <c r="H34" s="42">
        <v>30000</v>
      </c>
      <c r="I34" s="24">
        <f t="shared" si="3"/>
        <v>20</v>
      </c>
      <c r="J34" s="60">
        <v>30000</v>
      </c>
      <c r="K34" s="57">
        <v>120000</v>
      </c>
      <c r="L34" s="23">
        <f t="shared" si="4"/>
        <v>80</v>
      </c>
      <c r="M34" s="23">
        <v>0</v>
      </c>
      <c r="N34" s="23">
        <f t="shared" si="5"/>
        <v>0</v>
      </c>
      <c r="O34" s="116"/>
      <c r="P34" s="57">
        <v>0</v>
      </c>
      <c r="Q34" s="49">
        <v>166731.69</v>
      </c>
      <c r="R34" s="124">
        <v>300</v>
      </c>
      <c r="S34" s="42">
        <v>300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</row>
    <row r="35" spans="1:1121" s="3" customFormat="1" ht="24.95" customHeight="1" outlineLevel="1" thickBot="1" x14ac:dyDescent="0.3">
      <c r="A35" s="40">
        <v>25</v>
      </c>
      <c r="B35" s="168" t="s">
        <v>15</v>
      </c>
      <c r="C35" s="28" t="s">
        <v>86</v>
      </c>
      <c r="D35" s="153">
        <v>2.5</v>
      </c>
      <c r="E35" s="154">
        <v>1354</v>
      </c>
      <c r="F35" s="155">
        <v>60000</v>
      </c>
      <c r="G35" s="155">
        <v>60000</v>
      </c>
      <c r="H35" s="159">
        <v>35000</v>
      </c>
      <c r="I35" s="24">
        <f t="shared" si="3"/>
        <v>58.333333333333336</v>
      </c>
      <c r="J35" s="59">
        <v>0</v>
      </c>
      <c r="K35" s="156">
        <v>25000</v>
      </c>
      <c r="L35" s="29">
        <f t="shared" si="4"/>
        <v>41.666666666666671</v>
      </c>
      <c r="M35" s="29">
        <v>0</v>
      </c>
      <c r="N35" s="29">
        <v>0</v>
      </c>
      <c r="O35" s="100"/>
      <c r="P35" s="157">
        <v>0</v>
      </c>
      <c r="Q35" s="153">
        <v>16588.919999999998</v>
      </c>
      <c r="R35" s="158">
        <v>200</v>
      </c>
      <c r="S35" s="154">
        <v>200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</row>
    <row r="36" spans="1:1121" s="3" customFormat="1" ht="24.95" customHeight="1" outlineLevel="1" thickBot="1" x14ac:dyDescent="0.3">
      <c r="A36" s="32"/>
      <c r="B36" s="78" t="s">
        <v>29</v>
      </c>
      <c r="C36" s="92"/>
      <c r="D36" s="84" t="s">
        <v>19</v>
      </c>
      <c r="E36" s="47">
        <f>SUM(E29:E35)</f>
        <v>171258</v>
      </c>
      <c r="F36" s="48">
        <f>SUM(F29:F35)</f>
        <v>426040.7</v>
      </c>
      <c r="G36" s="48">
        <f>SUM(G29:G35)</f>
        <v>279052.7</v>
      </c>
      <c r="H36" s="84">
        <f>SUM(H29:H35)</f>
        <v>178000</v>
      </c>
      <c r="I36" s="47" t="s">
        <v>19</v>
      </c>
      <c r="J36" s="93">
        <f>SUM(J29:J35)</f>
        <v>80000</v>
      </c>
      <c r="K36" s="84">
        <f>SUM(K29:K35)</f>
        <v>248040.7</v>
      </c>
      <c r="L36" s="47" t="s">
        <v>19</v>
      </c>
      <c r="M36" s="47">
        <f>SUM(M29:M35)</f>
        <v>0</v>
      </c>
      <c r="N36" s="47" t="s">
        <v>19</v>
      </c>
      <c r="O36" s="98"/>
      <c r="P36" s="47">
        <f>SUM(P29:P35)</f>
        <v>15000</v>
      </c>
      <c r="Q36" s="95">
        <f>SUM(Q29:Q35)</f>
        <v>289648.58</v>
      </c>
      <c r="R36" s="47">
        <f>SUM(R29:R35)</f>
        <v>1986</v>
      </c>
      <c r="S36" s="47">
        <f>SUM(S29:S35)</f>
        <v>1986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</row>
    <row r="37" spans="1:1121" s="3" customFormat="1" ht="24.95" customHeight="1" outlineLevel="1" thickBot="1" x14ac:dyDescent="0.3">
      <c r="A37" s="69">
        <v>26</v>
      </c>
      <c r="B37" s="166" t="s">
        <v>46</v>
      </c>
      <c r="C37" s="10" t="s">
        <v>79</v>
      </c>
      <c r="D37" s="82">
        <v>2.5</v>
      </c>
      <c r="E37" s="70">
        <v>38440</v>
      </c>
      <c r="F37" s="80">
        <v>306508</v>
      </c>
      <c r="G37" s="80">
        <v>61300</v>
      </c>
      <c r="H37" s="70">
        <v>61300</v>
      </c>
      <c r="I37" s="24">
        <f t="shared" si="3"/>
        <v>19.999477990786538</v>
      </c>
      <c r="J37" s="63">
        <v>0</v>
      </c>
      <c r="K37" s="132">
        <v>15325</v>
      </c>
      <c r="L37" s="23">
        <f>SUM(K37/F37)*100</f>
        <v>4.9998694976966345</v>
      </c>
      <c r="M37" s="134">
        <v>229883</v>
      </c>
      <c r="N37" s="23">
        <f>SUM(M37/F37)*100</f>
        <v>75.000652511516833</v>
      </c>
      <c r="O37" s="99"/>
      <c r="P37" s="70">
        <v>0</v>
      </c>
      <c r="Q37" s="88">
        <v>49474</v>
      </c>
      <c r="R37" s="70">
        <v>1700</v>
      </c>
      <c r="S37" s="70">
        <v>1700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</row>
    <row r="38" spans="1:1121" s="3" customFormat="1" ht="24.95" customHeight="1" outlineLevel="1" thickBot="1" x14ac:dyDescent="0.3">
      <c r="A38" s="32"/>
      <c r="B38" s="78" t="s">
        <v>23</v>
      </c>
      <c r="C38" s="34"/>
      <c r="D38" s="81" t="s">
        <v>19</v>
      </c>
      <c r="E38" s="47">
        <f>E37</f>
        <v>38440</v>
      </c>
      <c r="F38" s="48">
        <f>SUM(F37)</f>
        <v>306508</v>
      </c>
      <c r="G38" s="48">
        <f>G37</f>
        <v>61300</v>
      </c>
      <c r="H38" s="84">
        <f>H37</f>
        <v>61300</v>
      </c>
      <c r="I38" s="47" t="s">
        <v>19</v>
      </c>
      <c r="J38" s="93">
        <v>0</v>
      </c>
      <c r="K38" s="84">
        <f>K37</f>
        <v>15325</v>
      </c>
      <c r="L38" s="47" t="s">
        <v>19</v>
      </c>
      <c r="M38" s="47">
        <f>M37</f>
        <v>229883</v>
      </c>
      <c r="N38" s="47" t="s">
        <v>19</v>
      </c>
      <c r="O38" s="98"/>
      <c r="P38" s="47">
        <v>0</v>
      </c>
      <c r="Q38" s="84">
        <f>Q37</f>
        <v>49474</v>
      </c>
      <c r="R38" s="47">
        <f>R37</f>
        <v>1700</v>
      </c>
      <c r="S38" s="47">
        <f>S37</f>
        <v>1700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</row>
    <row r="39" spans="1:1121" s="3" customFormat="1" ht="24.95" customHeight="1" outlineLevel="1" x14ac:dyDescent="0.25">
      <c r="A39" s="40">
        <v>27</v>
      </c>
      <c r="B39" s="172" t="s">
        <v>68</v>
      </c>
      <c r="C39" s="174" t="s">
        <v>47</v>
      </c>
      <c r="D39" s="121">
        <v>0.8</v>
      </c>
      <c r="E39" s="11">
        <v>602</v>
      </c>
      <c r="F39" s="12">
        <v>16210</v>
      </c>
      <c r="G39" s="12">
        <v>6000</v>
      </c>
      <c r="H39" s="67">
        <v>6000</v>
      </c>
      <c r="I39" s="24">
        <f t="shared" ref="I39:I44" si="6">SUM(H39/F39)*100</f>
        <v>37.014188772362736</v>
      </c>
      <c r="J39" s="61">
        <v>0</v>
      </c>
      <c r="K39" s="67">
        <v>10210</v>
      </c>
      <c r="L39" s="67">
        <f t="shared" ref="L39:L44" si="7">SUM(K39/F39)*100</f>
        <v>62.985811227637257</v>
      </c>
      <c r="M39" s="67">
        <v>0</v>
      </c>
      <c r="N39" s="23">
        <f t="shared" ref="N39:N44" si="8">SUM(M39/F39)*100</f>
        <v>0</v>
      </c>
      <c r="O39" s="122"/>
      <c r="P39" s="11">
        <v>0</v>
      </c>
      <c r="Q39" s="121">
        <v>473.01</v>
      </c>
      <c r="R39" s="11">
        <v>60</v>
      </c>
      <c r="S39" s="11">
        <v>60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</row>
    <row r="40" spans="1:1121" s="3" customFormat="1" ht="24.95" customHeight="1" outlineLevel="1" x14ac:dyDescent="0.25">
      <c r="A40" s="39">
        <v>28</v>
      </c>
      <c r="B40" s="173" t="s">
        <v>68</v>
      </c>
      <c r="C40" s="10" t="s">
        <v>65</v>
      </c>
      <c r="D40" s="121">
        <v>1.25</v>
      </c>
      <c r="E40" s="11">
        <v>7000</v>
      </c>
      <c r="F40" s="12">
        <v>124545.79</v>
      </c>
      <c r="G40" s="12">
        <v>30000</v>
      </c>
      <c r="H40" s="142">
        <v>30000</v>
      </c>
      <c r="I40" s="24">
        <f t="shared" si="6"/>
        <v>24.087526362793959</v>
      </c>
      <c r="J40" s="61">
        <v>30000</v>
      </c>
      <c r="K40" s="142">
        <v>94545.79</v>
      </c>
      <c r="L40" s="142">
        <f t="shared" si="7"/>
        <v>75.912473637206048</v>
      </c>
      <c r="M40" s="142">
        <v>0</v>
      </c>
      <c r="N40" s="23">
        <f t="shared" si="8"/>
        <v>0</v>
      </c>
      <c r="O40" s="122"/>
      <c r="P40" s="11">
        <v>0</v>
      </c>
      <c r="Q40" s="121">
        <v>50241</v>
      </c>
      <c r="R40" s="11">
        <v>1200</v>
      </c>
      <c r="S40" s="11">
        <v>1200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</row>
    <row r="41" spans="1:1121" s="3" customFormat="1" ht="24.95" customHeight="1" outlineLevel="1" x14ac:dyDescent="0.25">
      <c r="A41" s="39">
        <v>29</v>
      </c>
      <c r="B41" s="164" t="s">
        <v>68</v>
      </c>
      <c r="C41" s="28" t="s">
        <v>66</v>
      </c>
      <c r="D41" s="121">
        <v>2.5</v>
      </c>
      <c r="E41" s="11">
        <v>1150</v>
      </c>
      <c r="F41" s="12">
        <v>30423.49</v>
      </c>
      <c r="G41" s="12">
        <v>15000</v>
      </c>
      <c r="H41" s="142">
        <v>15000</v>
      </c>
      <c r="I41" s="24">
        <f t="shared" si="6"/>
        <v>49.304008185780127</v>
      </c>
      <c r="J41" s="61">
        <v>15000</v>
      </c>
      <c r="K41" s="142">
        <v>15423.49</v>
      </c>
      <c r="L41" s="142">
        <f t="shared" si="7"/>
        <v>50.695991814219866</v>
      </c>
      <c r="M41" s="142">
        <v>0</v>
      </c>
      <c r="N41" s="23">
        <f t="shared" si="8"/>
        <v>0</v>
      </c>
      <c r="O41" s="122"/>
      <c r="P41" s="11">
        <v>0</v>
      </c>
      <c r="Q41" s="121">
        <v>63107.71</v>
      </c>
      <c r="R41" s="11">
        <v>375</v>
      </c>
      <c r="S41" s="11">
        <v>375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</row>
    <row r="42" spans="1:1121" s="3" customFormat="1" ht="24.95" customHeight="1" outlineLevel="1" x14ac:dyDescent="0.25">
      <c r="A42" s="14">
        <v>30</v>
      </c>
      <c r="B42" s="173" t="s">
        <v>68</v>
      </c>
      <c r="C42" s="10" t="s">
        <v>80</v>
      </c>
      <c r="D42" s="121">
        <v>0.3</v>
      </c>
      <c r="E42" s="11">
        <v>1150</v>
      </c>
      <c r="F42" s="12">
        <v>30423.49</v>
      </c>
      <c r="G42" s="12">
        <v>20000</v>
      </c>
      <c r="H42" s="11">
        <v>15000</v>
      </c>
      <c r="I42" s="24">
        <f t="shared" si="6"/>
        <v>49.304008185780127</v>
      </c>
      <c r="J42" s="61">
        <v>0</v>
      </c>
      <c r="K42" s="142">
        <v>15423.49</v>
      </c>
      <c r="L42" s="142">
        <f t="shared" si="7"/>
        <v>50.695991814219866</v>
      </c>
      <c r="M42" s="142">
        <v>0</v>
      </c>
      <c r="N42" s="23">
        <f t="shared" si="8"/>
        <v>0</v>
      </c>
      <c r="O42" s="122"/>
      <c r="P42" s="11">
        <v>0</v>
      </c>
      <c r="Q42" s="121">
        <v>788.97</v>
      </c>
      <c r="R42" s="11">
        <v>375</v>
      </c>
      <c r="S42" s="11">
        <v>375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</row>
    <row r="43" spans="1:1121" s="3" customFormat="1" ht="24.95" customHeight="1" outlineLevel="1" x14ac:dyDescent="0.25">
      <c r="A43" s="40">
        <v>31</v>
      </c>
      <c r="B43" s="110" t="s">
        <v>68</v>
      </c>
      <c r="C43" s="22" t="s">
        <v>67</v>
      </c>
      <c r="D43" s="121">
        <v>1.25</v>
      </c>
      <c r="E43" s="11">
        <v>15810</v>
      </c>
      <c r="F43" s="12">
        <v>92366.3</v>
      </c>
      <c r="G43" s="12">
        <v>30000</v>
      </c>
      <c r="H43" s="23">
        <v>30000</v>
      </c>
      <c r="I43" s="24">
        <f t="shared" si="6"/>
        <v>32.479378301393474</v>
      </c>
      <c r="J43" s="61">
        <v>30000</v>
      </c>
      <c r="K43" s="11">
        <v>62366.3</v>
      </c>
      <c r="L43" s="11">
        <f t="shared" si="7"/>
        <v>67.520621698606533</v>
      </c>
      <c r="M43" s="11">
        <v>0</v>
      </c>
      <c r="N43" s="23">
        <f t="shared" si="8"/>
        <v>0</v>
      </c>
      <c r="O43" s="122"/>
      <c r="P43" s="11">
        <v>0</v>
      </c>
      <c r="Q43" s="121">
        <v>5168.09</v>
      </c>
      <c r="R43" s="11">
        <v>900</v>
      </c>
      <c r="S43" s="11">
        <v>900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</row>
    <row r="44" spans="1:1121" s="3" customFormat="1" ht="24.95" customHeight="1" outlineLevel="1" thickBot="1" x14ac:dyDescent="0.3">
      <c r="A44" s="39">
        <v>32</v>
      </c>
      <c r="B44" s="114" t="s">
        <v>68</v>
      </c>
      <c r="C44" s="140" t="s">
        <v>48</v>
      </c>
      <c r="D44" s="121">
        <v>2.5</v>
      </c>
      <c r="E44" s="11">
        <v>2830</v>
      </c>
      <c r="F44" s="12">
        <v>12500</v>
      </c>
      <c r="G44" s="12">
        <v>10000</v>
      </c>
      <c r="H44" s="11">
        <v>10000</v>
      </c>
      <c r="I44" s="24">
        <f t="shared" si="6"/>
        <v>80</v>
      </c>
      <c r="J44" s="61">
        <v>0</v>
      </c>
      <c r="K44" s="11">
        <v>2500</v>
      </c>
      <c r="L44" s="23">
        <f t="shared" si="7"/>
        <v>20</v>
      </c>
      <c r="M44" s="23">
        <v>0</v>
      </c>
      <c r="N44" s="23">
        <f t="shared" si="8"/>
        <v>0</v>
      </c>
      <c r="O44" s="122"/>
      <c r="P44" s="11">
        <v>0</v>
      </c>
      <c r="Q44" s="121">
        <v>44994.29</v>
      </c>
      <c r="R44" s="11">
        <v>350</v>
      </c>
      <c r="S44" s="11">
        <v>350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</row>
    <row r="45" spans="1:1121" s="3" customFormat="1" ht="24.95" customHeight="1" outlineLevel="1" thickBot="1" x14ac:dyDescent="0.3">
      <c r="A45" s="32"/>
      <c r="B45" s="44" t="s">
        <v>25</v>
      </c>
      <c r="C45" s="34"/>
      <c r="D45" s="81" t="s">
        <v>19</v>
      </c>
      <c r="E45" s="47">
        <f>SUM(E39:E44)</f>
        <v>28542</v>
      </c>
      <c r="F45" s="48">
        <f>SUM(F39:F44)</f>
        <v>306469.06999999995</v>
      </c>
      <c r="G45" s="48">
        <f>SUM(G39:G44)</f>
        <v>111000</v>
      </c>
      <c r="H45" s="85">
        <f>SUM(H39:H44)</f>
        <v>106000</v>
      </c>
      <c r="I45" s="85" t="s">
        <v>19</v>
      </c>
      <c r="J45" s="93">
        <f>SUM(J37:J44)</f>
        <v>75000</v>
      </c>
      <c r="K45" s="84">
        <f>SUM(K39:K44)</f>
        <v>200469.07</v>
      </c>
      <c r="L45" s="47" t="s">
        <v>19</v>
      </c>
      <c r="M45" s="47">
        <f>SUM(M39:M44)</f>
        <v>0</v>
      </c>
      <c r="N45" s="47" t="s">
        <v>19</v>
      </c>
      <c r="O45" s="98"/>
      <c r="P45" s="47">
        <f>SUM(P39:P44)</f>
        <v>0</v>
      </c>
      <c r="Q45" s="84">
        <f>SUM(Q39:Q44)</f>
        <v>164773.07</v>
      </c>
      <c r="R45" s="47">
        <f>SUM(R39:R44)</f>
        <v>3260</v>
      </c>
      <c r="S45" s="47">
        <f>SUM(S39:S44)</f>
        <v>3260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</row>
    <row r="46" spans="1:1121" s="3" customFormat="1" ht="24.95" customHeight="1" outlineLevel="1" thickBot="1" x14ac:dyDescent="0.3">
      <c r="A46" s="72"/>
      <c r="B46" s="79" t="s">
        <v>19</v>
      </c>
      <c r="C46" s="73" t="s">
        <v>19</v>
      </c>
      <c r="D46" s="83" t="s">
        <v>19</v>
      </c>
      <c r="E46" s="74" t="s">
        <v>19</v>
      </c>
      <c r="F46" s="131"/>
      <c r="G46" s="75" t="s">
        <v>19</v>
      </c>
      <c r="H46" s="133" t="s">
        <v>19</v>
      </c>
      <c r="I46" s="87" t="s">
        <v>19</v>
      </c>
      <c r="J46" s="59">
        <v>0</v>
      </c>
      <c r="K46" s="70" t="s">
        <v>19</v>
      </c>
      <c r="L46" s="70" t="s">
        <v>19</v>
      </c>
      <c r="M46" s="70">
        <v>0</v>
      </c>
      <c r="N46" s="70" t="s">
        <v>19</v>
      </c>
      <c r="O46" s="100" t="s">
        <v>19</v>
      </c>
      <c r="P46" s="74" t="s">
        <v>19</v>
      </c>
      <c r="Q46" s="83" t="s">
        <v>19</v>
      </c>
      <c r="R46" s="74" t="s">
        <v>19</v>
      </c>
      <c r="S46" s="74" t="s">
        <v>19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</row>
    <row r="47" spans="1:1121" s="3" customFormat="1" ht="24.95" customHeight="1" outlineLevel="1" thickBot="1" x14ac:dyDescent="0.3">
      <c r="A47" s="71"/>
      <c r="B47" s="78" t="s">
        <v>30</v>
      </c>
      <c r="C47" s="92"/>
      <c r="D47" s="84" t="s">
        <v>19</v>
      </c>
      <c r="E47" s="47">
        <v>0</v>
      </c>
      <c r="F47" s="48">
        <v>0</v>
      </c>
      <c r="G47" s="48">
        <v>0</v>
      </c>
      <c r="H47" s="84">
        <v>0</v>
      </c>
      <c r="I47" s="47" t="s">
        <v>19</v>
      </c>
      <c r="J47" s="93">
        <v>0</v>
      </c>
      <c r="K47" s="84">
        <v>0</v>
      </c>
      <c r="L47" s="47" t="s">
        <v>19</v>
      </c>
      <c r="M47" s="47">
        <v>0</v>
      </c>
      <c r="N47" s="47" t="s">
        <v>19</v>
      </c>
      <c r="O47" s="98"/>
      <c r="P47" s="47">
        <v>0</v>
      </c>
      <c r="Q47" s="84">
        <v>0</v>
      </c>
      <c r="R47" s="47">
        <v>0</v>
      </c>
      <c r="S47" s="47">
        <v>0</v>
      </c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</row>
    <row r="48" spans="1:1121" s="3" customFormat="1" ht="24.95" customHeight="1" outlineLevel="1" x14ac:dyDescent="0.25">
      <c r="A48" s="163">
        <v>33</v>
      </c>
      <c r="B48" s="176" t="s">
        <v>69</v>
      </c>
      <c r="C48" s="174" t="s">
        <v>70</v>
      </c>
      <c r="D48" s="121">
        <v>2.5</v>
      </c>
      <c r="E48" s="11">
        <v>7200</v>
      </c>
      <c r="F48" s="12">
        <v>20055</v>
      </c>
      <c r="G48" s="12">
        <v>18049</v>
      </c>
      <c r="H48" s="67">
        <v>18049</v>
      </c>
      <c r="I48" s="24">
        <f>SUM(H48/F48)*100</f>
        <v>89.997506856145606</v>
      </c>
      <c r="J48" s="61">
        <v>18049</v>
      </c>
      <c r="K48" s="67">
        <v>2006</v>
      </c>
      <c r="L48" s="134">
        <f>SUM(K48/F48)*100</f>
        <v>10.0024931438544</v>
      </c>
      <c r="M48" s="67">
        <v>0</v>
      </c>
      <c r="N48" s="23">
        <f>SUM(M48/F48)*100</f>
        <v>0</v>
      </c>
      <c r="O48" s="122"/>
      <c r="P48" s="11">
        <v>10000</v>
      </c>
      <c r="Q48" s="121">
        <v>30195.78</v>
      </c>
      <c r="R48" s="11">
        <v>229</v>
      </c>
      <c r="S48" s="11">
        <v>229</v>
      </c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</row>
    <row r="49" spans="1:1121" s="3" customFormat="1" ht="24.95" customHeight="1" outlineLevel="1" thickBot="1" x14ac:dyDescent="0.3">
      <c r="A49" s="177">
        <v>34</v>
      </c>
      <c r="B49" s="110" t="s">
        <v>69</v>
      </c>
      <c r="C49" s="175" t="s">
        <v>71</v>
      </c>
      <c r="D49" s="121">
        <v>2.5</v>
      </c>
      <c r="E49" s="11">
        <v>7000</v>
      </c>
      <c r="F49" s="12">
        <v>5500</v>
      </c>
      <c r="G49" s="12">
        <v>5000</v>
      </c>
      <c r="H49" s="178">
        <v>5000</v>
      </c>
      <c r="I49" s="24">
        <f>SUM(H49/F49)*100</f>
        <v>90.909090909090907</v>
      </c>
      <c r="J49" s="61">
        <v>5000</v>
      </c>
      <c r="K49" s="178">
        <v>500</v>
      </c>
      <c r="L49" s="23">
        <f>SUM(K49/F49)*100</f>
        <v>9.0909090909090917</v>
      </c>
      <c r="M49" s="178">
        <v>0</v>
      </c>
      <c r="N49" s="23">
        <f>SUM(M49/F49)*100</f>
        <v>0</v>
      </c>
      <c r="O49" s="122"/>
      <c r="P49" s="11">
        <v>0</v>
      </c>
      <c r="Q49" s="121">
        <v>59294.91</v>
      </c>
      <c r="R49" s="11">
        <v>260</v>
      </c>
      <c r="S49" s="11">
        <v>260</v>
      </c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</row>
    <row r="50" spans="1:1121" s="3" customFormat="1" ht="24.95" customHeight="1" outlineLevel="1" thickBot="1" x14ac:dyDescent="0.3">
      <c r="A50" s="32"/>
      <c r="B50" s="78" t="s">
        <v>31</v>
      </c>
      <c r="C50" s="92"/>
      <c r="D50" s="84" t="s">
        <v>19</v>
      </c>
      <c r="E50" s="47">
        <f>SUM(E48:E49)</f>
        <v>14200</v>
      </c>
      <c r="F50" s="48">
        <f>F49+F48</f>
        <v>25555</v>
      </c>
      <c r="G50" s="48">
        <f>SUM(G48:G49)</f>
        <v>23049</v>
      </c>
      <c r="H50" s="84">
        <f>SUM(H48:H49)</f>
        <v>23049</v>
      </c>
      <c r="I50" s="47" t="s">
        <v>19</v>
      </c>
      <c r="J50" s="93">
        <f>SUM(J48:J49)</f>
        <v>23049</v>
      </c>
      <c r="K50" s="84">
        <f>SUM(K48:K49)</f>
        <v>2506</v>
      </c>
      <c r="L50" s="47" t="s">
        <v>19</v>
      </c>
      <c r="M50" s="47">
        <v>0</v>
      </c>
      <c r="N50" s="47" t="s">
        <v>19</v>
      </c>
      <c r="O50" s="98"/>
      <c r="P50" s="47">
        <f>SUM(P48:P49)</f>
        <v>10000</v>
      </c>
      <c r="Q50" s="84">
        <f>SUM(Q48:Q49)</f>
        <v>89490.69</v>
      </c>
      <c r="R50" s="47">
        <f>SUM(R48:R49)</f>
        <v>489</v>
      </c>
      <c r="S50" s="47">
        <f>SUM(S48:S49)</f>
        <v>489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</row>
    <row r="51" spans="1:1121" s="3" customFormat="1" ht="24.95" customHeight="1" outlineLevel="1" x14ac:dyDescent="0.25">
      <c r="A51" s="40">
        <v>35</v>
      </c>
      <c r="B51" s="126" t="s">
        <v>50</v>
      </c>
      <c r="C51" s="174" t="s">
        <v>72</v>
      </c>
      <c r="D51" s="121">
        <v>0.5</v>
      </c>
      <c r="E51" s="11">
        <v>1437</v>
      </c>
      <c r="F51" s="12">
        <v>59648.88</v>
      </c>
      <c r="G51" s="12">
        <v>5964.89</v>
      </c>
      <c r="H51" s="134">
        <v>5964.89</v>
      </c>
      <c r="I51" s="24">
        <f>SUM(H51/F51)*100</f>
        <v>10.000003352954826</v>
      </c>
      <c r="J51" s="61">
        <v>5964.89</v>
      </c>
      <c r="K51" s="67">
        <v>53683.99</v>
      </c>
      <c r="L51" s="67">
        <f>SUM(K51/F51)*100</f>
        <v>89.99999664704518</v>
      </c>
      <c r="M51" s="67">
        <v>0</v>
      </c>
      <c r="N51" s="23">
        <f>SUM(M51/F51)*100</f>
        <v>0</v>
      </c>
      <c r="O51" s="122"/>
      <c r="P51" s="11">
        <v>0</v>
      </c>
      <c r="Q51" s="121">
        <v>5000.97</v>
      </c>
      <c r="R51" s="11">
        <v>140</v>
      </c>
      <c r="S51" s="11">
        <v>140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</row>
    <row r="52" spans="1:1121" s="3" customFormat="1" ht="24.95" customHeight="1" outlineLevel="1" x14ac:dyDescent="0.25">
      <c r="A52" s="14">
        <v>36</v>
      </c>
      <c r="B52" s="110" t="s">
        <v>50</v>
      </c>
      <c r="C52" s="10" t="s">
        <v>73</v>
      </c>
      <c r="D52" s="121">
        <v>0.5</v>
      </c>
      <c r="E52" s="11">
        <v>3262</v>
      </c>
      <c r="F52" s="12">
        <v>25270.78</v>
      </c>
      <c r="G52" s="12">
        <v>6317.7</v>
      </c>
      <c r="H52" s="23">
        <v>6317.7</v>
      </c>
      <c r="I52" s="24">
        <f>SUM(H52/F52)*100</f>
        <v>25.000019785697159</v>
      </c>
      <c r="J52" s="61">
        <v>6317.7</v>
      </c>
      <c r="K52" s="11">
        <v>18953.080000000002</v>
      </c>
      <c r="L52" s="11">
        <f>SUM(K52/F52)*100</f>
        <v>74.999980214302852</v>
      </c>
      <c r="M52" s="11">
        <v>0</v>
      </c>
      <c r="N52" s="23">
        <f>SUM(M52/F52)*100</f>
        <v>0</v>
      </c>
      <c r="O52" s="122"/>
      <c r="P52" s="11">
        <v>0</v>
      </c>
      <c r="Q52" s="121">
        <v>740.55</v>
      </c>
      <c r="R52" s="11">
        <v>130</v>
      </c>
      <c r="S52" s="11">
        <v>130</v>
      </c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</row>
    <row r="53" spans="1:1121" s="3" customFormat="1" ht="24.95" customHeight="1" outlineLevel="1" thickBot="1" x14ac:dyDescent="0.3">
      <c r="A53" s="39">
        <v>37</v>
      </c>
      <c r="B53" s="114" t="s">
        <v>50</v>
      </c>
      <c r="C53" s="10" t="s">
        <v>74</v>
      </c>
      <c r="D53" s="121">
        <v>0.5</v>
      </c>
      <c r="E53" s="11">
        <v>2026</v>
      </c>
      <c r="F53" s="12">
        <v>55000</v>
      </c>
      <c r="G53" s="12">
        <v>11000</v>
      </c>
      <c r="H53" s="11">
        <v>11000</v>
      </c>
      <c r="I53" s="24">
        <f>SUM(H53/F53)*100</f>
        <v>20</v>
      </c>
      <c r="J53" s="61">
        <v>11000</v>
      </c>
      <c r="K53" s="11">
        <v>44000</v>
      </c>
      <c r="L53" s="23">
        <f>SUM(K53/F53)*100</f>
        <v>80</v>
      </c>
      <c r="M53" s="23">
        <v>0</v>
      </c>
      <c r="N53" s="23">
        <f>SUM(M53/F53)*100</f>
        <v>0</v>
      </c>
      <c r="O53" s="122"/>
      <c r="P53" s="11">
        <v>0</v>
      </c>
      <c r="Q53" s="121">
        <v>0</v>
      </c>
      <c r="R53" s="11">
        <v>167</v>
      </c>
      <c r="S53" s="11">
        <v>167</v>
      </c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</row>
    <row r="54" spans="1:1121" s="3" customFormat="1" ht="24.95" customHeight="1" outlineLevel="1" thickBot="1" x14ac:dyDescent="0.3">
      <c r="A54" s="32"/>
      <c r="B54" s="78" t="s">
        <v>32</v>
      </c>
      <c r="C54" s="34"/>
      <c r="D54" s="84" t="s">
        <v>19</v>
      </c>
      <c r="E54" s="47">
        <f>SUM(E51:E53)</f>
        <v>6725</v>
      </c>
      <c r="F54" s="48">
        <f>SUM(F51:F53)</f>
        <v>139919.66</v>
      </c>
      <c r="G54" s="48">
        <f>SUM(G51:G53)</f>
        <v>23282.59</v>
      </c>
      <c r="H54" s="84">
        <f>SUM(H51:H53)</f>
        <v>23282.59</v>
      </c>
      <c r="I54" s="47" t="s">
        <v>19</v>
      </c>
      <c r="J54" s="93">
        <f>SUM(J51:J53)</f>
        <v>23282.59</v>
      </c>
      <c r="K54" s="84">
        <f>SUM(K51:K53)</f>
        <v>116637.07</v>
      </c>
      <c r="L54" s="47" t="s">
        <v>19</v>
      </c>
      <c r="M54" s="47">
        <v>0</v>
      </c>
      <c r="N54" s="47" t="s">
        <v>19</v>
      </c>
      <c r="O54" s="98"/>
      <c r="P54" s="47">
        <v>0</v>
      </c>
      <c r="Q54" s="84">
        <f>Q51+Q52+Q53</f>
        <v>5741.52</v>
      </c>
      <c r="R54" s="47">
        <f>SUM(R51:R53)</f>
        <v>437</v>
      </c>
      <c r="S54" s="47">
        <f>SUM(S51:S53)</f>
        <v>437</v>
      </c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</row>
    <row r="55" spans="1:1121" ht="25.5" customHeight="1" thickBot="1" x14ac:dyDescent="0.25">
      <c r="A55" s="26">
        <v>38</v>
      </c>
      <c r="B55" s="164" t="s">
        <v>76</v>
      </c>
      <c r="C55" s="135" t="s">
        <v>75</v>
      </c>
      <c r="D55" s="121">
        <v>0.6</v>
      </c>
      <c r="E55" s="11">
        <v>1610</v>
      </c>
      <c r="F55" s="12">
        <v>26285.54</v>
      </c>
      <c r="G55" s="12">
        <v>25000</v>
      </c>
      <c r="H55" s="134">
        <v>25000</v>
      </c>
      <c r="I55" s="24">
        <f>SUM(H55/F55)*100</f>
        <v>95.109326268358956</v>
      </c>
      <c r="J55" s="61">
        <v>25000</v>
      </c>
      <c r="K55" s="134">
        <v>1285.54</v>
      </c>
      <c r="L55" s="134">
        <f>SUM(K55/F55)*100</f>
        <v>4.8906737316410469</v>
      </c>
      <c r="M55" s="134">
        <v>0</v>
      </c>
      <c r="N55" s="23">
        <f>SUM(M55/F55)*100</f>
        <v>0</v>
      </c>
      <c r="O55" s="122"/>
      <c r="P55" s="11">
        <v>0</v>
      </c>
      <c r="Q55" s="121">
        <v>11694</v>
      </c>
      <c r="R55" s="11">
        <v>116</v>
      </c>
      <c r="S55" s="142">
        <v>116</v>
      </c>
    </row>
    <row r="56" spans="1:1121" ht="28.5" customHeight="1" thickBot="1" x14ac:dyDescent="0.3">
      <c r="A56" s="71"/>
      <c r="B56" s="101" t="s">
        <v>26</v>
      </c>
      <c r="C56" s="104"/>
      <c r="D56" s="95" t="s">
        <v>19</v>
      </c>
      <c r="E56" s="105">
        <f>SUM(E55:E55)</f>
        <v>1610</v>
      </c>
      <c r="F56" s="102">
        <f>F55</f>
        <v>26285.54</v>
      </c>
      <c r="G56" s="102">
        <f>SUM(G55:G55)</f>
        <v>25000</v>
      </c>
      <c r="H56" s="105">
        <f>SUM(H55:H55)</f>
        <v>25000</v>
      </c>
      <c r="I56" s="47" t="s">
        <v>19</v>
      </c>
      <c r="J56" s="103">
        <f>SUM(J55:J55)</f>
        <v>25000</v>
      </c>
      <c r="K56" s="95">
        <f>SUM(K55:K55)</f>
        <v>1285.54</v>
      </c>
      <c r="L56" s="105" t="s">
        <v>19</v>
      </c>
      <c r="M56" s="105">
        <v>0</v>
      </c>
      <c r="N56" s="105" t="s">
        <v>19</v>
      </c>
      <c r="O56" s="106"/>
      <c r="P56" s="105">
        <f>SUM(P55:P55)</f>
        <v>0</v>
      </c>
      <c r="Q56" s="95">
        <f>SUM(Q55:Q55)</f>
        <v>11694</v>
      </c>
      <c r="R56" s="105">
        <f>SUM(R55:R55)</f>
        <v>116</v>
      </c>
      <c r="S56" s="47">
        <f>SUM(S55:S55)</f>
        <v>116</v>
      </c>
    </row>
    <row r="57" spans="1:1121" ht="28.5" customHeight="1" thickBot="1" x14ac:dyDescent="0.25">
      <c r="A57" s="69">
        <v>39</v>
      </c>
      <c r="B57" s="165" t="s">
        <v>77</v>
      </c>
      <c r="C57" s="138" t="s">
        <v>78</v>
      </c>
      <c r="D57" s="82">
        <v>1.5</v>
      </c>
      <c r="E57" s="70">
        <v>2962</v>
      </c>
      <c r="F57" s="80">
        <v>20000</v>
      </c>
      <c r="G57" s="80">
        <v>20000</v>
      </c>
      <c r="H57" s="70">
        <v>20000</v>
      </c>
      <c r="I57" s="182">
        <f>SUM(H57/F57)*100</f>
        <v>100</v>
      </c>
      <c r="J57" s="63">
        <v>20000</v>
      </c>
      <c r="K57" s="70">
        <v>0</v>
      </c>
      <c r="L57" s="67">
        <f>SUM(K57/F57)*100</f>
        <v>0</v>
      </c>
      <c r="M57" s="70">
        <v>0</v>
      </c>
      <c r="N57" s="70">
        <v>0</v>
      </c>
      <c r="O57" s="139" t="s">
        <v>24</v>
      </c>
      <c r="P57" s="70">
        <v>0</v>
      </c>
      <c r="Q57" s="82">
        <v>9941</v>
      </c>
      <c r="R57" s="70">
        <v>50</v>
      </c>
      <c r="S57" s="70">
        <v>50</v>
      </c>
    </row>
    <row r="58" spans="1:1121" ht="28.5" customHeight="1" thickBot="1" x14ac:dyDescent="0.3">
      <c r="A58" s="25"/>
      <c r="B58" s="137" t="s">
        <v>87</v>
      </c>
      <c r="C58" s="89"/>
      <c r="D58" s="96" t="s">
        <v>19</v>
      </c>
      <c r="E58" s="45">
        <f>E57</f>
        <v>2962</v>
      </c>
      <c r="F58" s="46">
        <f>F57</f>
        <v>20000</v>
      </c>
      <c r="G58" s="46">
        <f>SUM(G57:G57)</f>
        <v>20000</v>
      </c>
      <c r="H58" s="86">
        <f>SUM(H57:H57)</f>
        <v>20000</v>
      </c>
      <c r="I58" s="86" t="s">
        <v>19</v>
      </c>
      <c r="J58" s="90">
        <f>SUM(J57)</f>
        <v>20000</v>
      </c>
      <c r="K58" s="45">
        <v>0</v>
      </c>
      <c r="L58" s="47" t="s">
        <v>19</v>
      </c>
      <c r="M58" s="47">
        <v>0</v>
      </c>
      <c r="N58" s="47" t="s">
        <v>19</v>
      </c>
      <c r="O58" s="107"/>
      <c r="P58" s="45">
        <v>0</v>
      </c>
      <c r="Q58" s="96">
        <f>Q57</f>
        <v>9941</v>
      </c>
      <c r="R58" s="45">
        <f>R57</f>
        <v>50</v>
      </c>
      <c r="S58" s="45">
        <f>S57</f>
        <v>50</v>
      </c>
    </row>
    <row r="59" spans="1:1121" ht="31.5" customHeight="1" thickBot="1" x14ac:dyDescent="0.3">
      <c r="A59" s="18"/>
      <c r="B59" s="127"/>
      <c r="C59" s="89" t="s">
        <v>10</v>
      </c>
      <c r="D59" s="141" t="s">
        <v>19</v>
      </c>
      <c r="E59" s="143">
        <f>E6+E9+E15+E22+E28+E36+E38+E45+E47+E50+E54+E56+E58</f>
        <v>849393</v>
      </c>
      <c r="F59" s="143">
        <f>F6+F9+F15+F22+F28+F36+F38+F45+F47+F50+F54+F56+F58</f>
        <v>1970177.7299999997</v>
      </c>
      <c r="G59" s="128">
        <f>G6+G9+G15+G22+G28+G36+G38+G45+G47+G50+G54+G56+G58</f>
        <v>1173731.0300000003</v>
      </c>
      <c r="H59" s="129">
        <f>H6+H9+H15+H22+H28+H36+H38+H45+H47+H50+H54+H56+H58</f>
        <v>1017004.53</v>
      </c>
      <c r="I59" s="129"/>
      <c r="J59" s="129">
        <f>J6+J9+J15+J22+J28+J36+J38+J45+J47+J50+J54+J56+J58</f>
        <v>514319.89</v>
      </c>
      <c r="K59" s="144">
        <f>K6+K9+K15+K22+K28+K36+K38+K45+K47+K50+K54+K56+K58</f>
        <v>723290.20000000019</v>
      </c>
      <c r="L59" s="145" t="s">
        <v>51</v>
      </c>
      <c r="M59" s="144">
        <f>M6+M9+M15+M22+M28+M36+M38+M45+M47+M50+M54+M56+M58</f>
        <v>229883</v>
      </c>
      <c r="N59" s="146" t="s">
        <v>19</v>
      </c>
      <c r="O59" s="147"/>
      <c r="P59" s="148">
        <f>P6+P9+P15+P22+P28+P36+P38+P45+P47+P50+P54+P56+P58</f>
        <v>229693.38</v>
      </c>
      <c r="Q59" s="149">
        <f>Q6+Q9+Q15+Q22+Q28+Q36+Q38+Q45+Q47+Q50+Q54+Q56+Q58</f>
        <v>1030896.3300000001</v>
      </c>
      <c r="R59" s="150">
        <f>R6+R9+R15+R22+R28+R36+R38+R45+R47+R50+R54+R56+R58</f>
        <v>21735</v>
      </c>
      <c r="S59" s="151">
        <f>S6+S9+S15+S22+S28+S36+S38+S45+S47+S50+S54+S56+S58</f>
        <v>21735</v>
      </c>
    </row>
    <row r="60" spans="1:1121" ht="15" customHeight="1" x14ac:dyDescent="0.2">
      <c r="B60" s="7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</row>
    <row r="61" spans="1:1121" ht="15" x14ac:dyDescent="0.25">
      <c r="D61" s="186"/>
      <c r="E61" s="9"/>
      <c r="F61" s="9"/>
      <c r="G61" s="9"/>
      <c r="H61" s="9"/>
      <c r="I61" s="183"/>
      <c r="J61" s="191"/>
      <c r="K61" s="184"/>
      <c r="L61" s="152"/>
      <c r="M61" s="185"/>
      <c r="P61" s="9"/>
      <c r="Q61" s="9"/>
      <c r="R61" s="9"/>
      <c r="S61" s="9"/>
    </row>
    <row r="62" spans="1:1121" ht="14.25" customHeight="1" x14ac:dyDescent="0.25">
      <c r="C62" s="13"/>
      <c r="D62" s="197"/>
      <c r="F62" s="196"/>
      <c r="I62" s="193"/>
      <c r="J62" s="192"/>
    </row>
    <row r="63" spans="1:1121" x14ac:dyDescent="0.2">
      <c r="D63" s="197"/>
      <c r="F63" s="196"/>
    </row>
    <row r="64" spans="1:1121" x14ac:dyDescent="0.2">
      <c r="D64" s="197"/>
      <c r="F64" s="196"/>
    </row>
    <row r="65" spans="4:4" x14ac:dyDescent="0.2">
      <c r="D65" s="197"/>
    </row>
  </sheetData>
  <autoFilter ref="A4:S59" xr:uid="{00000000-0009-0000-0000-000000000000}">
    <sortState ref="A5:S96">
      <sortCondition ref="A4:A96"/>
    </sortState>
  </autoFilter>
  <mergeCells count="4">
    <mergeCell ref="B2:P2"/>
    <mergeCell ref="D60:S60"/>
    <mergeCell ref="F62:F64"/>
    <mergeCell ref="D62:D65"/>
  </mergeCells>
  <pageMargins left="0" right="0" top="0.39370078740157483" bottom="0.39370078740157483" header="0" footer="0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Žiadosti MF</vt:lpstr>
      <vt:lpstr>'Žiadosti MF'!Názvy_tlače</vt:lpstr>
      <vt:lpstr>'Žiadosti MF'!Oblasť_tlače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marek.klinec</dc:creator>
  <cp:lastModifiedBy>Gallo, Maros</cp:lastModifiedBy>
  <cp:lastPrinted>2024-06-07T05:08:24Z</cp:lastPrinted>
  <dcterms:created xsi:type="dcterms:W3CDTF">2014-02-17T06:54:33Z</dcterms:created>
  <dcterms:modified xsi:type="dcterms:W3CDTF">2025-03-12T12:42:03Z</dcterms:modified>
</cp:coreProperties>
</file>