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nakovas\Desktop\"/>
    </mc:Choice>
  </mc:AlternateContent>
  <bookViews>
    <workbookView xWindow="0" yWindow="0" windowWidth="28800" windowHeight="12432" activeTab="2"/>
  </bookViews>
  <sheets>
    <sheet name="2019" sheetId="1" r:id="rId1"/>
    <sheet name="2021" sheetId="5" r:id="rId2"/>
    <sheet name="2020" sheetId="2" r:id="rId3"/>
    <sheet name="RZD 2019" sheetId="3" r:id="rId4"/>
    <sheet name="Nedoplatky 2019" sheetId="4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5" l="1"/>
  <c r="E10" i="5" l="1"/>
  <c r="O3" i="5" l="1"/>
  <c r="O4" i="5"/>
  <c r="O5" i="5"/>
  <c r="O7" i="5"/>
  <c r="O8" i="5"/>
  <c r="O9" i="5"/>
  <c r="O11" i="5"/>
  <c r="O12" i="5"/>
  <c r="O13" i="5"/>
  <c r="O14" i="5"/>
  <c r="O15" i="5"/>
  <c r="O16" i="5"/>
  <c r="O17" i="5"/>
  <c r="O2" i="5"/>
  <c r="F10" i="5"/>
  <c r="G10" i="5"/>
  <c r="H10" i="5"/>
  <c r="I10" i="5"/>
  <c r="J10" i="5"/>
  <c r="K10" i="5"/>
  <c r="L10" i="5"/>
  <c r="M10" i="5"/>
  <c r="N10" i="5"/>
  <c r="D10" i="5"/>
  <c r="E6" i="5"/>
  <c r="F6" i="5"/>
  <c r="G6" i="5"/>
  <c r="H6" i="5"/>
  <c r="I6" i="5"/>
  <c r="J6" i="5"/>
  <c r="K6" i="5"/>
  <c r="L6" i="5"/>
  <c r="M6" i="5"/>
  <c r="N6" i="5"/>
  <c r="C10" i="5"/>
  <c r="C6" i="5"/>
  <c r="O6" i="5" l="1"/>
  <c r="O10" i="5"/>
  <c r="J6" i="2"/>
  <c r="G6" i="2" l="1"/>
  <c r="H6" i="2"/>
  <c r="I6" i="2"/>
  <c r="K6" i="2"/>
  <c r="L6" i="2"/>
  <c r="M6" i="2"/>
  <c r="N6" i="2"/>
  <c r="F6" i="2"/>
  <c r="C8" i="4" l="1"/>
  <c r="D8" i="4"/>
  <c r="E8" i="4"/>
  <c r="B6" i="4"/>
  <c r="B7" i="4"/>
  <c r="B5" i="4"/>
  <c r="F25" i="3"/>
  <c r="F27" i="3" s="1"/>
  <c r="G25" i="3"/>
  <c r="G27" i="3" s="1"/>
  <c r="H25" i="3"/>
  <c r="H27" i="3" s="1"/>
  <c r="I25" i="3"/>
  <c r="I27" i="3" s="1"/>
  <c r="J25" i="3"/>
  <c r="J27" i="3" s="1"/>
  <c r="E25" i="3"/>
  <c r="E27" i="3" s="1"/>
  <c r="K10" i="3"/>
  <c r="K8" i="3"/>
  <c r="K4" i="3"/>
  <c r="K5" i="3"/>
  <c r="K6" i="3"/>
  <c r="K7" i="3"/>
  <c r="K9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3" i="3"/>
  <c r="B8" i="4" l="1"/>
  <c r="K25" i="3"/>
  <c r="K27" i="3" s="1"/>
  <c r="D10" i="2"/>
  <c r="F10" i="2"/>
  <c r="G10" i="2"/>
  <c r="H10" i="2"/>
  <c r="I10" i="2"/>
  <c r="J10" i="2"/>
  <c r="K10" i="2"/>
  <c r="L10" i="2"/>
  <c r="M10" i="2"/>
  <c r="N10" i="2"/>
  <c r="C10" i="2"/>
  <c r="O17" i="2" l="1"/>
  <c r="O16" i="2"/>
  <c r="O15" i="2"/>
  <c r="O14" i="2"/>
  <c r="O13" i="2"/>
  <c r="O12" i="2"/>
  <c r="O9" i="2"/>
  <c r="O8" i="2"/>
  <c r="O7" i="2"/>
  <c r="O5" i="2"/>
  <c r="O4" i="2"/>
  <c r="O3" i="2"/>
  <c r="O2" i="2"/>
  <c r="O6" i="2" l="1"/>
  <c r="O17" i="1"/>
  <c r="O15" i="1" l="1"/>
  <c r="O16" i="1"/>
  <c r="O12" i="1"/>
  <c r="O13" i="1"/>
  <c r="O14" i="1"/>
  <c r="O3" i="1"/>
  <c r="O4" i="1"/>
  <c r="O5" i="1"/>
  <c r="O6" i="1"/>
  <c r="O7" i="1"/>
  <c r="O8" i="1"/>
  <c r="O9" i="1"/>
  <c r="O10" i="1"/>
  <c r="O2" i="1"/>
</calcChain>
</file>

<file path=xl/comments1.xml><?xml version="1.0" encoding="utf-8"?>
<comments xmlns="http://schemas.openxmlformats.org/spreadsheetml/2006/main">
  <authors>
    <author>Kaňáková Slávia</author>
  </authors>
  <commentList>
    <comment ref="C4" authorId="0" shapeId="0">
      <text>
        <r>
          <rPr>
            <b/>
            <sz val="9"/>
            <color indexed="81"/>
            <rFont val="Segoe UI"/>
            <charset val="1"/>
          </rPr>
          <t>Kaňáková Slávia:</t>
        </r>
        <r>
          <rPr>
            <sz val="9"/>
            <color indexed="81"/>
            <rFont val="Segoe UI"/>
            <charset val="1"/>
          </rPr>
          <t xml:space="preserve">
Ondejková RZD 2018
</t>
        </r>
      </text>
    </comment>
  </commentList>
</comments>
</file>

<file path=xl/comments2.xml><?xml version="1.0" encoding="utf-8"?>
<comments xmlns="http://schemas.openxmlformats.org/spreadsheetml/2006/main">
  <authors>
    <author>Kaňáková Slávia</author>
  </authors>
  <commentList>
    <comment ref="E4" authorId="0" shapeId="0">
      <text>
        <r>
          <rPr>
            <b/>
            <sz val="9"/>
            <color indexed="81"/>
            <rFont val="Segoe UI"/>
            <charset val="1"/>
          </rPr>
          <t>Kaňáková Slávia:</t>
        </r>
        <r>
          <rPr>
            <sz val="9"/>
            <color indexed="81"/>
            <rFont val="Segoe UI"/>
            <charset val="1"/>
          </rPr>
          <t xml:space="preserve">
Chýba mi Novosadová Ľuba suma preplatok -
-434,08
</t>
        </r>
      </text>
    </comment>
    <comment ref="F4" authorId="0" shapeId="0">
      <text>
        <r>
          <rPr>
            <b/>
            <sz val="9"/>
            <color indexed="81"/>
            <rFont val="Segoe UI"/>
            <charset val="1"/>
          </rPr>
          <t>Kaňáková Slávia:</t>
        </r>
        <r>
          <rPr>
            <sz val="9"/>
            <color indexed="81"/>
            <rFont val="Segoe UI"/>
            <charset val="1"/>
          </rPr>
          <t xml:space="preserve">
Novosadová Ľuba, nenahralo jej RZD na výplatnú pásku v 03/2021</t>
        </r>
      </text>
    </comment>
  </commentList>
</comments>
</file>

<file path=xl/sharedStrings.xml><?xml version="1.0" encoding="utf-8"?>
<sst xmlns="http://schemas.openxmlformats.org/spreadsheetml/2006/main" count="187" uniqueCount="137">
  <si>
    <t>Zúčtované a vyplatené zdaniteľné príjmy zo závislej činnosti</t>
  </si>
  <si>
    <t>Zrazené preddavky na daň</t>
  </si>
  <si>
    <t>Zrazené nedoplatky(+), vrátené preplatky (-)</t>
  </si>
  <si>
    <t>Daňové nedoplatky, preplatky za predchádzajúce obdobie</t>
  </si>
  <si>
    <t>Úhrn riadkov  1 až 3</t>
  </si>
  <si>
    <t>Priznaná a vyplatená suma daňového bonusu</t>
  </si>
  <si>
    <t>Priznaná a vyplatená suma zamestnaneckej prémie</t>
  </si>
  <si>
    <t>Úroky podľa § 33a</t>
  </si>
  <si>
    <t>Odvodová povinnosť - preddavky na daň</t>
  </si>
  <si>
    <t>A</t>
  </si>
  <si>
    <t>B</t>
  </si>
  <si>
    <t>C</t>
  </si>
  <si>
    <t>Celková vyplatená suma daňového bonusu</t>
  </si>
  <si>
    <t>Suma DB vyplatená z prostriedkov ZL</t>
  </si>
  <si>
    <t>01/20109</t>
  </si>
  <si>
    <t>02/2019</t>
  </si>
  <si>
    <t>03/2019</t>
  </si>
  <si>
    <t>04//2019</t>
  </si>
  <si>
    <t>05/2019</t>
  </si>
  <si>
    <t>06/2019</t>
  </si>
  <si>
    <t>07/2019</t>
  </si>
  <si>
    <t>08/20109</t>
  </si>
  <si>
    <t>09/2019</t>
  </si>
  <si>
    <t>10/2019</t>
  </si>
  <si>
    <t>11/2019</t>
  </si>
  <si>
    <t>12/2019</t>
  </si>
  <si>
    <t>SPOLU</t>
  </si>
  <si>
    <t>D</t>
  </si>
  <si>
    <t>E</t>
  </si>
  <si>
    <t>F</t>
  </si>
  <si>
    <t>Celková vyplatená suma na úroky</t>
  </si>
  <si>
    <t>Suma DB na zaplatené úroky</t>
  </si>
  <si>
    <t xml:space="preserve">Suma DB na zaplatené úroky z prostriedkov ZL </t>
  </si>
  <si>
    <t>Suma  DB vyplatená z úhrnu zrazených predd. Na daň</t>
  </si>
  <si>
    <t>01/2020</t>
  </si>
  <si>
    <t>02/2020</t>
  </si>
  <si>
    <t>03/2020</t>
  </si>
  <si>
    <t>04//2020</t>
  </si>
  <si>
    <t>05/2020</t>
  </si>
  <si>
    <t>06/2020</t>
  </si>
  <si>
    <t>07/2020</t>
  </si>
  <si>
    <t>08/2020</t>
  </si>
  <si>
    <t>09/2020</t>
  </si>
  <si>
    <t>10/2020</t>
  </si>
  <si>
    <t>11/2020</t>
  </si>
  <si>
    <t>12/2020</t>
  </si>
  <si>
    <t>1200 - 1001</t>
  </si>
  <si>
    <t>Útvar GR</t>
  </si>
  <si>
    <t>Badínová</t>
  </si>
  <si>
    <t>1200 - 2301</t>
  </si>
  <si>
    <t>Odbor krmív a výživy zvierat</t>
  </si>
  <si>
    <t>Halenárová</t>
  </si>
  <si>
    <t>1200 - 2401</t>
  </si>
  <si>
    <t>Odbor vinohradníctva a vinárstva</t>
  </si>
  <si>
    <t>Bališová</t>
  </si>
  <si>
    <t>1200 - 2501</t>
  </si>
  <si>
    <t xml:space="preserve"> odbor osív a sadív Rovinka</t>
  </si>
  <si>
    <t>Korekáčová</t>
  </si>
  <si>
    <t>1200 - 2801</t>
  </si>
  <si>
    <t>Rovinka OOS</t>
  </si>
  <si>
    <t>Belaňová</t>
  </si>
  <si>
    <t>1200 - 4151</t>
  </si>
  <si>
    <t>SL osív a sadív BA</t>
  </si>
  <si>
    <t>Jombíková</t>
  </si>
  <si>
    <t>1200 - 4181</t>
  </si>
  <si>
    <t>Hrebeňová</t>
  </si>
  <si>
    <t>1200 - 4221</t>
  </si>
  <si>
    <t>SL analýzy vína</t>
  </si>
  <si>
    <t>1200 - 4231</t>
  </si>
  <si>
    <t>SL OVKD BA</t>
  </si>
  <si>
    <t>Bartoš</t>
  </si>
  <si>
    <t>1200 - 4261</t>
  </si>
  <si>
    <t>OMB</t>
  </si>
  <si>
    <t>Feketeová</t>
  </si>
  <si>
    <t>1200 - 4271</t>
  </si>
  <si>
    <t>Testovacie pracovisko ŽP</t>
  </si>
  <si>
    <t>Friedländerová</t>
  </si>
  <si>
    <t>1200 - 4301</t>
  </si>
  <si>
    <t>Odbor výkonu skúšobníctva  40001, 4101</t>
  </si>
  <si>
    <t>Lajošová</t>
  </si>
  <si>
    <t>1200 - 4411</t>
  </si>
  <si>
    <t>SS Báhoň</t>
  </si>
  <si>
    <t>Lisinovičová</t>
  </si>
  <si>
    <t>1200 - 4421</t>
  </si>
  <si>
    <t>OOS + OVS Beluša /2801/</t>
  </si>
  <si>
    <t>Hrevušová</t>
  </si>
  <si>
    <t>1200 - 4431</t>
  </si>
  <si>
    <t>Revayová</t>
  </si>
  <si>
    <t>1200 - 4441</t>
  </si>
  <si>
    <t>Nagyová</t>
  </si>
  <si>
    <t>1200 - 4451</t>
  </si>
  <si>
    <t>1200 - 4461</t>
  </si>
  <si>
    <t>Hudáková</t>
  </si>
  <si>
    <t>1200 - 5001</t>
  </si>
  <si>
    <t>Sekcia ekonomiky a hosp. správy</t>
  </si>
  <si>
    <t>Mikulenčáková</t>
  </si>
  <si>
    <t xml:space="preserve">1200 - 5101 </t>
  </si>
  <si>
    <t>Odbor ekonomiky</t>
  </si>
  <si>
    <t>1200 - 5201</t>
  </si>
  <si>
    <t>Odbor hospodárskej správy</t>
  </si>
  <si>
    <t>Úhrn príjmov</t>
  </si>
  <si>
    <t>Základ dane</t>
  </si>
  <si>
    <t>Preplatky</t>
  </si>
  <si>
    <t>Nedoplatky</t>
  </si>
  <si>
    <t>Vypočítaná daň</t>
  </si>
  <si>
    <t>DB (-)vybr. (+) vyp.</t>
  </si>
  <si>
    <t>SPOLU nedoplatky/preplatky</t>
  </si>
  <si>
    <t>SS Veľký Meder + 2801</t>
  </si>
  <si>
    <t>SS Želiezovce + 2801</t>
  </si>
  <si>
    <t>SS Veľké Ripňany +2801</t>
  </si>
  <si>
    <t>SL analýzy krmív</t>
  </si>
  <si>
    <t>1200 - 4141</t>
  </si>
  <si>
    <t>SS Nové Zámky + 2801</t>
  </si>
  <si>
    <t xml:space="preserve">SLAP </t>
  </si>
  <si>
    <t>Meno a priezvisko</t>
  </si>
  <si>
    <t>Výška nedoplatku</t>
  </si>
  <si>
    <t>Marec</t>
  </si>
  <si>
    <t>Apríl</t>
  </si>
  <si>
    <t>Máj</t>
  </si>
  <si>
    <t>Gočová Nikoleta</t>
  </si>
  <si>
    <t>Chovan Marek</t>
  </si>
  <si>
    <t>Korec Štefan</t>
  </si>
  <si>
    <t>ROČNÉ ZÚČTOVANIE DANE - NEDOPLATKY</t>
  </si>
  <si>
    <t>JA</t>
  </si>
  <si>
    <t>MAJKA</t>
  </si>
  <si>
    <t>01/2021</t>
  </si>
  <si>
    <t>02/2021</t>
  </si>
  <si>
    <t>03/2021</t>
  </si>
  <si>
    <t>04//2021</t>
  </si>
  <si>
    <t>05/2021</t>
  </si>
  <si>
    <t>06/2021</t>
  </si>
  <si>
    <t>07/2021</t>
  </si>
  <si>
    <t>08/2021</t>
  </si>
  <si>
    <t>09/2021</t>
  </si>
  <si>
    <t>10/2021</t>
  </si>
  <si>
    <t>11/2021</t>
  </si>
  <si>
    <t>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</si>
</sst>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b/>
      <sz val="2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>
      <alignment wrapText="1"/>
    </xf>
    <xf numFmtId="49" fontId="1" fillId="0" borderId="0" xfId="0" applyNumberFormat="1" applyFont="1"/>
    <xf numFmtId="0" fontId="1" fillId="0" borderId="0" xfId="0" applyFont="1"/>
    <xf numFmtId="49" fontId="1" fillId="0" borderId="1" xfId="0" applyNumberFormat="1" applyFont="1" applyBorder="1"/>
    <xf numFmtId="49" fontId="1" fillId="0" borderId="1" xfId="0" applyNumberFormat="1" applyFont="1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0" borderId="1" xfId="0" applyFont="1" applyBorder="1"/>
    <xf numFmtId="0" fontId="0" fillId="0" borderId="1" xfId="0" applyFill="1" applyBorder="1"/>
    <xf numFmtId="0" fontId="1" fillId="2" borderId="1" xfId="0" applyFont="1" applyFill="1" applyBorder="1"/>
    <xf numFmtId="49" fontId="1" fillId="0" borderId="0" xfId="0" applyNumberFormat="1" applyFont="1" applyAlignment="1">
      <alignment horizontal="center"/>
    </xf>
    <xf numFmtId="0" fontId="4" fillId="0" borderId="0" xfId="0" applyFont="1"/>
    <xf numFmtId="49" fontId="4" fillId="0" borderId="0" xfId="0" applyNumberFormat="1" applyFont="1" applyAlignment="1">
      <alignment horizontal="right"/>
    </xf>
    <xf numFmtId="0" fontId="5" fillId="0" borderId="0" xfId="0" applyFont="1"/>
    <xf numFmtId="0" fontId="0" fillId="0" borderId="2" xfId="0" applyBorder="1"/>
    <xf numFmtId="0" fontId="6" fillId="0" borderId="3" xfId="0" applyFont="1" applyBorder="1"/>
    <xf numFmtId="0" fontId="6" fillId="0" borderId="3" xfId="0" applyFont="1" applyBorder="1" applyAlignment="1">
      <alignment wrapText="1"/>
    </xf>
    <xf numFmtId="0" fontId="7" fillId="0" borderId="4" xfId="0" applyFont="1" applyBorder="1"/>
    <xf numFmtId="0" fontId="0" fillId="0" borderId="6" xfId="0" applyBorder="1"/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7" fillId="0" borderId="1" xfId="0" applyFont="1" applyBorder="1"/>
    <xf numFmtId="0" fontId="7" fillId="0" borderId="7" xfId="0" applyFont="1" applyBorder="1"/>
    <xf numFmtId="0" fontId="0" fillId="0" borderId="6" xfId="0" applyBorder="1" applyAlignment="1">
      <alignment wrapText="1"/>
    </xf>
    <xf numFmtId="0" fontId="7" fillId="0" borderId="7" xfId="0" applyFont="1" applyBorder="1" applyAlignment="1">
      <alignment wrapText="1"/>
    </xf>
    <xf numFmtId="0" fontId="0" fillId="0" borderId="0" xfId="0" applyAlignment="1">
      <alignment wrapText="1"/>
    </xf>
    <xf numFmtId="0" fontId="0" fillId="3" borderId="6" xfId="0" applyFill="1" applyBorder="1"/>
    <xf numFmtId="0" fontId="6" fillId="3" borderId="1" xfId="0" applyFont="1" applyFill="1" applyBorder="1"/>
    <xf numFmtId="0" fontId="6" fillId="3" borderId="1" xfId="0" applyFont="1" applyFill="1" applyBorder="1" applyAlignment="1">
      <alignment wrapText="1"/>
    </xf>
    <xf numFmtId="0" fontId="7" fillId="3" borderId="7" xfId="0" applyFont="1" applyFill="1" applyBorder="1"/>
    <xf numFmtId="0" fontId="0" fillId="3" borderId="0" xfId="0" applyFill="1"/>
    <xf numFmtId="0" fontId="0" fillId="0" borderId="9" xfId="0" applyBorder="1"/>
    <xf numFmtId="0" fontId="6" fillId="0" borderId="10" xfId="0" applyFont="1" applyBorder="1"/>
    <xf numFmtId="0" fontId="6" fillId="0" borderId="10" xfId="0" applyFont="1" applyBorder="1" applyAlignment="1">
      <alignment wrapText="1"/>
    </xf>
    <xf numFmtId="0" fontId="7" fillId="0" borderId="11" xfId="0" applyFont="1" applyBorder="1"/>
    <xf numFmtId="0" fontId="4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7" fillId="0" borderId="6" xfId="0" applyFont="1" applyBorder="1"/>
    <xf numFmtId="4" fontId="0" fillId="0" borderId="0" xfId="0" applyNumberFormat="1"/>
    <xf numFmtId="4" fontId="5" fillId="0" borderId="0" xfId="0" applyNumberFormat="1" applyFont="1"/>
    <xf numFmtId="4" fontId="7" fillId="0" borderId="6" xfId="0" applyNumberFormat="1" applyFont="1" applyBorder="1"/>
    <xf numFmtId="4" fontId="7" fillId="0" borderId="1" xfId="0" applyNumberFormat="1" applyFont="1" applyBorder="1"/>
    <xf numFmtId="4" fontId="7" fillId="0" borderId="7" xfId="0" applyNumberFormat="1" applyFont="1" applyBorder="1"/>
    <xf numFmtId="4" fontId="6" fillId="0" borderId="8" xfId="0" applyNumberFormat="1" applyFont="1" applyBorder="1"/>
    <xf numFmtId="4" fontId="7" fillId="0" borderId="6" xfId="0" applyNumberFormat="1" applyFont="1" applyBorder="1" applyAlignment="1">
      <alignment wrapText="1"/>
    </xf>
    <xf numFmtId="4" fontId="7" fillId="0" borderId="1" xfId="0" applyNumberFormat="1" applyFont="1" applyBorder="1" applyAlignment="1">
      <alignment wrapText="1"/>
    </xf>
    <xf numFmtId="4" fontId="7" fillId="0" borderId="7" xfId="0" applyNumberFormat="1" applyFont="1" applyBorder="1" applyAlignment="1">
      <alignment wrapText="1"/>
    </xf>
    <xf numFmtId="4" fontId="7" fillId="3" borderId="6" xfId="0" applyNumberFormat="1" applyFont="1" applyFill="1" applyBorder="1"/>
    <xf numFmtId="4" fontId="7" fillId="3" borderId="1" xfId="0" applyNumberFormat="1" applyFont="1" applyFill="1" applyBorder="1"/>
    <xf numFmtId="4" fontId="7" fillId="3" borderId="7" xfId="0" applyNumberFormat="1" applyFont="1" applyFill="1" applyBorder="1"/>
    <xf numFmtId="4" fontId="7" fillId="0" borderId="15" xfId="0" applyNumberFormat="1" applyFont="1" applyBorder="1"/>
    <xf numFmtId="4" fontId="7" fillId="0" borderId="16" xfId="0" applyNumberFormat="1" applyFont="1" applyBorder="1"/>
    <xf numFmtId="4" fontId="7" fillId="0" borderId="17" xfId="0" applyNumberFormat="1" applyFont="1" applyBorder="1"/>
    <xf numFmtId="4" fontId="6" fillId="0" borderId="18" xfId="0" applyNumberFormat="1" applyFont="1" applyBorder="1"/>
    <xf numFmtId="0" fontId="6" fillId="0" borderId="2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14" xfId="0" applyFont="1" applyBorder="1" applyAlignment="1">
      <alignment wrapText="1"/>
    </xf>
    <xf numFmtId="0" fontId="7" fillId="0" borderId="0" xfId="0" applyFont="1"/>
    <xf numFmtId="0" fontId="6" fillId="0" borderId="0" xfId="0" applyFont="1"/>
    <xf numFmtId="0" fontId="6" fillId="0" borderId="2" xfId="0" applyFont="1" applyBorder="1"/>
    <xf numFmtId="0" fontId="7" fillId="0" borderId="8" xfId="0" applyFont="1" applyBorder="1"/>
    <xf numFmtId="0" fontId="6" fillId="0" borderId="13" xfId="0" applyFont="1" applyBorder="1"/>
    <xf numFmtId="0" fontId="6" fillId="0" borderId="12" xfId="0" applyFont="1" applyBorder="1"/>
    <xf numFmtId="0" fontId="8" fillId="0" borderId="0" xfId="0" applyFont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4" fontId="6" fillId="0" borderId="19" xfId="0" applyNumberFormat="1" applyFont="1" applyBorder="1"/>
    <xf numFmtId="4" fontId="6" fillId="0" borderId="20" xfId="0" applyNumberFormat="1" applyFont="1" applyBorder="1"/>
    <xf numFmtId="4" fontId="6" fillId="0" borderId="21" xfId="0" applyNumberFormat="1" applyFont="1" applyBorder="1"/>
    <xf numFmtId="4" fontId="6" fillId="3" borderId="1" xfId="0" applyNumberFormat="1" applyFont="1" applyFill="1" applyBorder="1"/>
    <xf numFmtId="4" fontId="6" fillId="0" borderId="1" xfId="0" applyNumberFormat="1" applyFont="1" applyFill="1" applyBorder="1"/>
    <xf numFmtId="4" fontId="6" fillId="0" borderId="1" xfId="0" applyNumberFormat="1" applyFont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1"/>
  <sheetViews>
    <sheetView workbookViewId="0">
      <selection activeCell="F4" sqref="F4"/>
    </sheetView>
  </sheetViews>
  <sheetFormatPr defaultColWidth="10.109375" defaultRowHeight="32.25" customHeight="1" x14ac:dyDescent="0.3"/>
  <cols>
    <col min="1" max="1" width="5" customWidth="1"/>
    <col min="2" max="2" width="28.44140625" style="3" customWidth="1"/>
    <col min="15" max="15" width="10.109375" style="3"/>
  </cols>
  <sheetData>
    <row r="1" spans="1:15" s="2" customFormat="1" ht="32.25" customHeight="1" x14ac:dyDescent="0.3">
      <c r="A1" s="4"/>
      <c r="B1" s="4"/>
      <c r="C1" s="5" t="s">
        <v>14</v>
      </c>
      <c r="D1" s="5" t="s">
        <v>15</v>
      </c>
      <c r="E1" s="4" t="s">
        <v>16</v>
      </c>
      <c r="F1" s="4" t="s">
        <v>17</v>
      </c>
      <c r="G1" s="4" t="s">
        <v>18</v>
      </c>
      <c r="H1" s="4" t="s">
        <v>19</v>
      </c>
      <c r="I1" s="4" t="s">
        <v>20</v>
      </c>
      <c r="J1" s="4" t="s">
        <v>21</v>
      </c>
      <c r="K1" s="4" t="s">
        <v>22</v>
      </c>
      <c r="L1" s="4" t="s">
        <v>23</v>
      </c>
      <c r="M1" s="4" t="s">
        <v>24</v>
      </c>
      <c r="N1" s="4" t="s">
        <v>25</v>
      </c>
      <c r="O1" s="4" t="s">
        <v>26</v>
      </c>
    </row>
    <row r="2" spans="1:15" ht="32.25" customHeight="1" x14ac:dyDescent="0.3">
      <c r="A2" s="6">
        <v>0</v>
      </c>
      <c r="B2" s="7" t="s">
        <v>0</v>
      </c>
      <c r="C2" s="6">
        <v>572547.93000000005</v>
      </c>
      <c r="D2" s="6">
        <v>621196.21</v>
      </c>
      <c r="E2" s="6">
        <v>589054.52</v>
      </c>
      <c r="F2" s="6">
        <v>590452.43999999994</v>
      </c>
      <c r="G2" s="6">
        <v>611661.96</v>
      </c>
      <c r="H2" s="6">
        <v>606691.63</v>
      </c>
      <c r="I2" s="6">
        <v>620233.15</v>
      </c>
      <c r="J2" s="6">
        <v>613709.79</v>
      </c>
      <c r="K2" s="6">
        <v>609660.55000000005</v>
      </c>
      <c r="L2" s="6">
        <v>618004.06999999995</v>
      </c>
      <c r="M2" s="6">
        <v>1170964.3</v>
      </c>
      <c r="N2" s="6">
        <v>684884.9</v>
      </c>
      <c r="O2" s="9">
        <f>C2+D2+E2+F2+G2+H2+I2+J2+K2+L2+M2+N2</f>
        <v>7909061.4500000002</v>
      </c>
    </row>
    <row r="3" spans="1:15" ht="32.25" customHeight="1" x14ac:dyDescent="0.3">
      <c r="A3" s="6">
        <v>1</v>
      </c>
      <c r="B3" s="7" t="s">
        <v>1</v>
      </c>
      <c r="C3" s="6">
        <v>64678.17</v>
      </c>
      <c r="D3" s="6">
        <v>75853.45</v>
      </c>
      <c r="E3" s="6">
        <v>67930.399999999994</v>
      </c>
      <c r="F3" s="6">
        <v>66889.279999999999</v>
      </c>
      <c r="G3" s="6">
        <v>66426.37</v>
      </c>
      <c r="H3" s="6">
        <v>69351.740000000005</v>
      </c>
      <c r="I3" s="6">
        <v>71484.63</v>
      </c>
      <c r="J3" s="6">
        <v>70391.350000000006</v>
      </c>
      <c r="K3" s="6">
        <v>68647.820000000007</v>
      </c>
      <c r="L3" s="6">
        <v>70817.34</v>
      </c>
      <c r="M3" s="6">
        <v>162813.81</v>
      </c>
      <c r="N3" s="6">
        <v>82810.81</v>
      </c>
      <c r="O3" s="9">
        <f t="shared" ref="O3:O17" si="0">C3+D3+E3+F3+G3+H3+I3+J3+K3+L3+M3+N3</f>
        <v>938095.16999999993</v>
      </c>
    </row>
    <row r="4" spans="1:15" ht="32.25" customHeight="1" x14ac:dyDescent="0.3">
      <c r="A4" s="6">
        <v>2</v>
      </c>
      <c r="B4" s="7" t="s">
        <v>2</v>
      </c>
      <c r="C4" s="6">
        <v>-304.76</v>
      </c>
      <c r="D4" s="6">
        <v>0</v>
      </c>
      <c r="E4" s="6">
        <v>-20799.23</v>
      </c>
      <c r="F4" s="6">
        <v>19.48</v>
      </c>
      <c r="G4" s="6">
        <v>19.48</v>
      </c>
      <c r="H4" s="6">
        <v>0</v>
      </c>
      <c r="I4" s="6">
        <v>23.4</v>
      </c>
      <c r="J4" s="6">
        <v>23.4</v>
      </c>
      <c r="K4" s="6">
        <v>23.4</v>
      </c>
      <c r="L4" s="6">
        <v>23.4</v>
      </c>
      <c r="M4" s="6">
        <v>23.31</v>
      </c>
      <c r="N4" s="6">
        <v>0</v>
      </c>
      <c r="O4" s="9">
        <f t="shared" si="0"/>
        <v>-20948.119999999992</v>
      </c>
    </row>
    <row r="5" spans="1:15" ht="32.25" customHeight="1" x14ac:dyDescent="0.3">
      <c r="A5" s="6">
        <v>3</v>
      </c>
      <c r="B5" s="7" t="s">
        <v>3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9">
        <f t="shared" si="0"/>
        <v>0</v>
      </c>
    </row>
    <row r="6" spans="1:15" ht="32.25" customHeight="1" x14ac:dyDescent="0.3">
      <c r="A6" s="6">
        <v>4</v>
      </c>
      <c r="B6" s="7" t="s">
        <v>4</v>
      </c>
      <c r="C6" s="6">
        <v>64373.41</v>
      </c>
      <c r="D6" s="6">
        <v>75853.45</v>
      </c>
      <c r="E6" s="6">
        <v>47131.17</v>
      </c>
      <c r="F6" s="6">
        <v>66908.759999999995</v>
      </c>
      <c r="G6" s="6">
        <v>66445.850000000006</v>
      </c>
      <c r="H6" s="6">
        <v>69351.740000000005</v>
      </c>
      <c r="I6" s="6">
        <v>71508.03</v>
      </c>
      <c r="J6" s="6">
        <v>70414.75</v>
      </c>
      <c r="K6" s="6">
        <v>68671.22</v>
      </c>
      <c r="L6" s="6">
        <v>70840.740000000005</v>
      </c>
      <c r="M6" s="6">
        <v>162837.12</v>
      </c>
      <c r="N6" s="6">
        <v>82810.81</v>
      </c>
      <c r="O6" s="9">
        <f t="shared" si="0"/>
        <v>917147.05</v>
      </c>
    </row>
    <row r="7" spans="1:15" ht="32.25" customHeight="1" x14ac:dyDescent="0.3">
      <c r="A7" s="6">
        <v>5</v>
      </c>
      <c r="B7" s="7" t="s">
        <v>5</v>
      </c>
      <c r="C7" s="6">
        <v>-3879.75</v>
      </c>
      <c r="D7" s="6">
        <v>-3901.92</v>
      </c>
      <c r="E7" s="6">
        <v>-6405.32</v>
      </c>
      <c r="F7" s="6">
        <v>-4744.38</v>
      </c>
      <c r="G7" s="6">
        <v>-4677.87</v>
      </c>
      <c r="H7" s="6">
        <v>-4589.1899999999996</v>
      </c>
      <c r="I7" s="6">
        <v>-4589.1899999999996</v>
      </c>
      <c r="J7" s="6">
        <v>-4589.1899999999996</v>
      </c>
      <c r="K7" s="6">
        <v>-4633.53</v>
      </c>
      <c r="L7" s="6">
        <v>-4567.0200000000004</v>
      </c>
      <c r="M7" s="6">
        <v>-4744.38</v>
      </c>
      <c r="N7" s="6">
        <v>-4633.53</v>
      </c>
      <c r="O7" s="9">
        <f t="shared" si="0"/>
        <v>-55955.27</v>
      </c>
    </row>
    <row r="8" spans="1:15" ht="32.25" customHeight="1" x14ac:dyDescent="0.3">
      <c r="A8" s="6">
        <v>6</v>
      </c>
      <c r="B8" s="7" t="s">
        <v>6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9">
        <f t="shared" si="0"/>
        <v>0</v>
      </c>
    </row>
    <row r="9" spans="1:15" ht="32.25" customHeight="1" x14ac:dyDescent="0.3">
      <c r="A9" s="6">
        <v>7</v>
      </c>
      <c r="B9" s="7" t="s">
        <v>7</v>
      </c>
      <c r="C9" s="6">
        <v>0</v>
      </c>
      <c r="D9" s="6">
        <v>0</v>
      </c>
      <c r="E9" s="6">
        <v>-262.64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9">
        <f t="shared" si="0"/>
        <v>-262.64</v>
      </c>
    </row>
    <row r="10" spans="1:15" s="3" customFormat="1" ht="32.25" customHeight="1" x14ac:dyDescent="0.3">
      <c r="A10" s="9">
        <v>8</v>
      </c>
      <c r="B10" s="8" t="s">
        <v>8</v>
      </c>
      <c r="C10" s="11">
        <v>60493.66</v>
      </c>
      <c r="D10" s="11">
        <v>71951.53</v>
      </c>
      <c r="E10" s="11">
        <v>40463.21</v>
      </c>
      <c r="F10" s="11">
        <v>62164.38</v>
      </c>
      <c r="G10" s="11">
        <v>61767.98</v>
      </c>
      <c r="H10" s="11">
        <v>64762.55</v>
      </c>
      <c r="I10" s="11">
        <v>66918.84</v>
      </c>
      <c r="J10" s="11">
        <v>65825.56</v>
      </c>
      <c r="K10" s="11">
        <v>64037.69</v>
      </c>
      <c r="L10" s="11">
        <v>66273.72</v>
      </c>
      <c r="M10" s="11">
        <v>158092.74</v>
      </c>
      <c r="N10" s="11">
        <v>78177.279999999999</v>
      </c>
      <c r="O10" s="11">
        <f t="shared" si="0"/>
        <v>860929.14</v>
      </c>
    </row>
    <row r="11" spans="1:15" ht="32.25" customHeight="1" x14ac:dyDescent="0.3">
      <c r="A11" s="6"/>
      <c r="B11" s="7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9"/>
    </row>
    <row r="12" spans="1:15" ht="32.25" customHeight="1" x14ac:dyDescent="0.3">
      <c r="A12" s="6" t="s">
        <v>9</v>
      </c>
      <c r="B12" s="7" t="s">
        <v>12</v>
      </c>
      <c r="C12" s="6">
        <v>3879.75</v>
      </c>
      <c r="D12" s="6">
        <v>3901.92</v>
      </c>
      <c r="E12" s="6">
        <v>6405.32</v>
      </c>
      <c r="F12" s="6">
        <v>4744.38</v>
      </c>
      <c r="G12" s="6">
        <v>4677.87</v>
      </c>
      <c r="H12" s="6">
        <v>4589.1899999999996</v>
      </c>
      <c r="I12" s="6">
        <v>4589.1899999999996</v>
      </c>
      <c r="J12" s="6">
        <v>4589.1899999999996</v>
      </c>
      <c r="K12" s="6">
        <v>4633.53</v>
      </c>
      <c r="L12" s="6">
        <v>4567.0200000000004</v>
      </c>
      <c r="M12" s="6">
        <v>4744.38</v>
      </c>
      <c r="N12" s="6">
        <v>4633.53</v>
      </c>
      <c r="O12" s="9">
        <f t="shared" si="0"/>
        <v>55955.27</v>
      </c>
    </row>
    <row r="13" spans="1:15" ht="32.25" customHeight="1" x14ac:dyDescent="0.3">
      <c r="A13" s="6" t="s">
        <v>10</v>
      </c>
      <c r="B13" s="7" t="s">
        <v>33</v>
      </c>
      <c r="C13" s="6">
        <v>3879.75</v>
      </c>
      <c r="D13" s="6">
        <v>3901.92</v>
      </c>
      <c r="E13" s="6">
        <v>6405.32</v>
      </c>
      <c r="F13" s="6">
        <v>4744.38</v>
      </c>
      <c r="G13" s="6">
        <v>4677.87</v>
      </c>
      <c r="H13" s="6">
        <v>4589.1899999999996</v>
      </c>
      <c r="I13" s="6">
        <v>4589.1899999999996</v>
      </c>
      <c r="J13" s="6">
        <v>4589.1899999999996</v>
      </c>
      <c r="K13" s="6">
        <v>4633.53</v>
      </c>
      <c r="L13" s="6">
        <v>4567.0200000000004</v>
      </c>
      <c r="M13" s="6">
        <v>4744.38</v>
      </c>
      <c r="N13" s="6">
        <v>4633.53</v>
      </c>
      <c r="O13" s="9">
        <f t="shared" si="0"/>
        <v>55955.27</v>
      </c>
    </row>
    <row r="14" spans="1:15" ht="32.25" customHeight="1" x14ac:dyDescent="0.3">
      <c r="A14" s="6" t="s">
        <v>11</v>
      </c>
      <c r="B14" s="7" t="s">
        <v>13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9">
        <f t="shared" si="0"/>
        <v>0</v>
      </c>
    </row>
    <row r="15" spans="1:15" ht="32.25" customHeight="1" x14ac:dyDescent="0.3">
      <c r="A15" s="10" t="s">
        <v>27</v>
      </c>
      <c r="B15" s="7" t="s">
        <v>30</v>
      </c>
      <c r="C15" s="6"/>
      <c r="D15" s="6"/>
      <c r="E15" s="10">
        <v>262.64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9">
        <f t="shared" si="0"/>
        <v>262.64</v>
      </c>
    </row>
    <row r="16" spans="1:15" ht="32.25" customHeight="1" x14ac:dyDescent="0.3">
      <c r="A16" s="10" t="s">
        <v>28</v>
      </c>
      <c r="B16" s="7" t="s">
        <v>31</v>
      </c>
      <c r="C16" s="6"/>
      <c r="D16" s="6"/>
      <c r="E16" s="10">
        <v>262.64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9">
        <f t="shared" si="0"/>
        <v>262.64</v>
      </c>
    </row>
    <row r="17" spans="1:15" ht="32.25" customHeight="1" x14ac:dyDescent="0.3">
      <c r="A17" s="10" t="s">
        <v>29</v>
      </c>
      <c r="B17" s="7" t="s">
        <v>32</v>
      </c>
      <c r="C17" s="6"/>
      <c r="D17" s="6"/>
      <c r="E17" s="10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9">
        <f t="shared" si="0"/>
        <v>0</v>
      </c>
    </row>
    <row r="18" spans="1:15" ht="32.25" customHeight="1" x14ac:dyDescent="0.3">
      <c r="B18" s="1"/>
    </row>
    <row r="19" spans="1:15" ht="32.25" customHeight="1" x14ac:dyDescent="0.3">
      <c r="B19" s="1"/>
    </row>
    <row r="20" spans="1:15" ht="32.25" customHeight="1" x14ac:dyDescent="0.3">
      <c r="B20" s="1"/>
    </row>
    <row r="21" spans="1:15" ht="32.25" customHeight="1" x14ac:dyDescent="0.3">
      <c r="B21" s="1"/>
    </row>
    <row r="22" spans="1:15" ht="32.25" customHeight="1" x14ac:dyDescent="0.3">
      <c r="B22" s="1"/>
    </row>
    <row r="23" spans="1:15" ht="32.25" customHeight="1" x14ac:dyDescent="0.3">
      <c r="B23" s="1"/>
    </row>
    <row r="24" spans="1:15" ht="32.25" customHeight="1" x14ac:dyDescent="0.3">
      <c r="B24" s="1"/>
    </row>
    <row r="25" spans="1:15" ht="32.25" customHeight="1" x14ac:dyDescent="0.3">
      <c r="B25" s="1"/>
    </row>
    <row r="26" spans="1:15" ht="32.25" customHeight="1" x14ac:dyDescent="0.3">
      <c r="B26" s="1"/>
    </row>
    <row r="27" spans="1:15" ht="32.25" customHeight="1" x14ac:dyDescent="0.3">
      <c r="B27" s="1"/>
    </row>
    <row r="28" spans="1:15" ht="32.25" customHeight="1" x14ac:dyDescent="0.3">
      <c r="B28" s="1"/>
    </row>
    <row r="29" spans="1:15" ht="32.25" customHeight="1" x14ac:dyDescent="0.3">
      <c r="B29" s="1"/>
    </row>
    <row r="30" spans="1:15" ht="32.25" customHeight="1" x14ac:dyDescent="0.3">
      <c r="B30" s="1"/>
    </row>
    <row r="31" spans="1:15" ht="32.25" customHeight="1" x14ac:dyDescent="0.3">
      <c r="B31" s="1"/>
    </row>
  </sheetData>
  <pageMargins left="0.7" right="0.7" top="0.75" bottom="0.75" header="0.3" footer="0.3"/>
  <pageSetup paperSize="8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1"/>
  <sheetViews>
    <sheetView workbookViewId="0">
      <selection activeCell="D10" sqref="D10"/>
    </sheetView>
  </sheetViews>
  <sheetFormatPr defaultColWidth="10.109375" defaultRowHeight="14.4" x14ac:dyDescent="0.3"/>
  <cols>
    <col min="1" max="1" width="5" customWidth="1"/>
    <col min="2" max="2" width="24.88671875" style="3" customWidth="1"/>
    <col min="3" max="3" width="11.21875" bestFit="1" customWidth="1"/>
    <col min="4" max="4" width="10.109375" customWidth="1"/>
    <col min="15" max="15" width="11" style="3" customWidth="1"/>
  </cols>
  <sheetData>
    <row r="1" spans="1:15" s="12" customFormat="1" ht="21.75" customHeight="1" x14ac:dyDescent="0.3">
      <c r="A1" s="5"/>
      <c r="B1" s="5"/>
      <c r="C1" s="5" t="s">
        <v>125</v>
      </c>
      <c r="D1" s="5" t="s">
        <v>126</v>
      </c>
      <c r="E1" s="5" t="s">
        <v>127</v>
      </c>
      <c r="F1" s="5" t="s">
        <v>128</v>
      </c>
      <c r="G1" s="5" t="s">
        <v>129</v>
      </c>
      <c r="H1" s="5" t="s">
        <v>130</v>
      </c>
      <c r="I1" s="5" t="s">
        <v>131</v>
      </c>
      <c r="J1" s="5" t="s">
        <v>132</v>
      </c>
      <c r="K1" s="5" t="s">
        <v>133</v>
      </c>
      <c r="L1" s="5" t="s">
        <v>134</v>
      </c>
      <c r="M1" s="5" t="s">
        <v>135</v>
      </c>
      <c r="N1" s="5" t="s">
        <v>136</v>
      </c>
      <c r="O1" s="5" t="s">
        <v>26</v>
      </c>
    </row>
    <row r="2" spans="1:15" ht="44.25" customHeight="1" x14ac:dyDescent="0.3">
      <c r="A2" s="6">
        <v>0</v>
      </c>
      <c r="B2" s="7" t="s">
        <v>0</v>
      </c>
      <c r="C2" s="6">
        <v>634226.80000000005</v>
      </c>
      <c r="D2" s="6">
        <v>633914.14</v>
      </c>
      <c r="E2" s="6">
        <v>655450.54</v>
      </c>
      <c r="F2" s="6"/>
      <c r="G2" s="6"/>
      <c r="H2" s="6"/>
      <c r="I2" s="6"/>
      <c r="J2" s="6"/>
      <c r="K2" s="6"/>
      <c r="L2" s="6"/>
      <c r="M2" s="6"/>
      <c r="N2" s="6"/>
      <c r="O2" s="9">
        <f>SUM(C2:N2)</f>
        <v>1923591.48</v>
      </c>
    </row>
    <row r="3" spans="1:15" ht="21.75" customHeight="1" x14ac:dyDescent="0.3">
      <c r="A3" s="6">
        <v>1</v>
      </c>
      <c r="B3" s="7" t="s">
        <v>1</v>
      </c>
      <c r="C3" s="6">
        <v>70149</v>
      </c>
      <c r="D3" s="6">
        <v>70812.72</v>
      </c>
      <c r="E3" s="6">
        <v>73674.080000000002</v>
      </c>
      <c r="F3" s="6"/>
      <c r="G3" s="6"/>
      <c r="H3" s="6"/>
      <c r="I3" s="6"/>
      <c r="J3" s="6"/>
      <c r="K3" s="6"/>
      <c r="L3" s="6"/>
      <c r="M3" s="6"/>
      <c r="N3" s="6"/>
      <c r="O3" s="9">
        <f t="shared" ref="O3:O17" si="0">SUM(C3:N3)</f>
        <v>214635.8</v>
      </c>
    </row>
    <row r="4" spans="1:15" ht="33.75" customHeight="1" x14ac:dyDescent="0.3">
      <c r="A4" s="6">
        <v>2</v>
      </c>
      <c r="B4" s="7" t="s">
        <v>2</v>
      </c>
      <c r="C4" s="6">
        <v>0</v>
      </c>
      <c r="D4" s="6">
        <v>-199.69</v>
      </c>
      <c r="E4" s="6">
        <v>-27447.9</v>
      </c>
      <c r="F4" s="6">
        <v>-434.08</v>
      </c>
      <c r="G4" s="6"/>
      <c r="H4" s="6"/>
      <c r="I4" s="6"/>
      <c r="J4" s="6"/>
      <c r="K4" s="6"/>
      <c r="L4" s="6"/>
      <c r="M4" s="6"/>
      <c r="N4" s="6"/>
      <c r="O4" s="9">
        <f t="shared" si="0"/>
        <v>-28081.670000000002</v>
      </c>
    </row>
    <row r="5" spans="1:15" ht="25.5" customHeight="1" x14ac:dyDescent="0.3">
      <c r="A5" s="6">
        <v>3</v>
      </c>
      <c r="B5" s="7" t="s">
        <v>3</v>
      </c>
      <c r="C5" s="6">
        <v>0</v>
      </c>
      <c r="D5" s="6">
        <v>0</v>
      </c>
      <c r="E5" s="6">
        <v>0</v>
      </c>
      <c r="F5" s="6"/>
      <c r="G5" s="6"/>
      <c r="H5" s="6"/>
      <c r="I5" s="6"/>
      <c r="J5" s="6"/>
      <c r="K5" s="6"/>
      <c r="L5" s="6"/>
      <c r="M5" s="6"/>
      <c r="N5" s="6"/>
      <c r="O5" s="9">
        <f t="shared" si="0"/>
        <v>0</v>
      </c>
    </row>
    <row r="6" spans="1:15" ht="21.75" customHeight="1" x14ac:dyDescent="0.3">
      <c r="A6" s="6">
        <v>4</v>
      </c>
      <c r="B6" s="7" t="s">
        <v>4</v>
      </c>
      <c r="C6" s="6">
        <f>C3+C4+C5</f>
        <v>70149</v>
      </c>
      <c r="D6" s="6">
        <f>D3+D4+D5</f>
        <v>70613.03</v>
      </c>
      <c r="E6" s="6">
        <f t="shared" ref="E6:N6" si="1">E3+E4+E5</f>
        <v>46226.18</v>
      </c>
      <c r="F6" s="6">
        <f t="shared" si="1"/>
        <v>-434.08</v>
      </c>
      <c r="G6" s="6">
        <f t="shared" si="1"/>
        <v>0</v>
      </c>
      <c r="H6" s="6">
        <f t="shared" si="1"/>
        <v>0</v>
      </c>
      <c r="I6" s="6">
        <f t="shared" si="1"/>
        <v>0</v>
      </c>
      <c r="J6" s="6">
        <f t="shared" si="1"/>
        <v>0</v>
      </c>
      <c r="K6" s="6">
        <f t="shared" si="1"/>
        <v>0</v>
      </c>
      <c r="L6" s="6">
        <f t="shared" si="1"/>
        <v>0</v>
      </c>
      <c r="M6" s="6">
        <f t="shared" si="1"/>
        <v>0</v>
      </c>
      <c r="N6" s="6">
        <f t="shared" si="1"/>
        <v>0</v>
      </c>
      <c r="O6" s="9">
        <f t="shared" si="0"/>
        <v>186554.13</v>
      </c>
    </row>
    <row r="7" spans="1:15" ht="37.5" customHeight="1" x14ac:dyDescent="0.3">
      <c r="A7" s="6">
        <v>5</v>
      </c>
      <c r="B7" s="7" t="s">
        <v>5</v>
      </c>
      <c r="C7" s="6">
        <v>4992.3</v>
      </c>
      <c r="D7" s="6">
        <v>4829.76</v>
      </c>
      <c r="E7" s="6">
        <v>-9154.06</v>
      </c>
      <c r="F7" s="6"/>
      <c r="G7" s="6"/>
      <c r="H7" s="6"/>
      <c r="I7" s="6"/>
      <c r="J7" s="6"/>
      <c r="K7" s="6"/>
      <c r="L7" s="6"/>
      <c r="M7" s="6"/>
      <c r="N7" s="6"/>
      <c r="O7" s="9">
        <f t="shared" si="0"/>
        <v>668.00000000000182</v>
      </c>
    </row>
    <row r="8" spans="1:15" ht="33" customHeight="1" x14ac:dyDescent="0.3">
      <c r="A8" s="6">
        <v>6</v>
      </c>
      <c r="B8" s="7" t="s">
        <v>6</v>
      </c>
      <c r="C8" s="6">
        <v>0</v>
      </c>
      <c r="D8" s="6"/>
      <c r="E8" s="6">
        <v>0</v>
      </c>
      <c r="F8" s="6"/>
      <c r="G8" s="6"/>
      <c r="H8" s="6"/>
      <c r="I8" s="6"/>
      <c r="J8" s="6"/>
      <c r="K8" s="6"/>
      <c r="L8" s="6"/>
      <c r="M8" s="6"/>
      <c r="N8" s="6"/>
      <c r="O8" s="9">
        <f t="shared" si="0"/>
        <v>0</v>
      </c>
    </row>
    <row r="9" spans="1:15" ht="21.75" customHeight="1" x14ac:dyDescent="0.3">
      <c r="A9" s="6">
        <v>7</v>
      </c>
      <c r="B9" s="7" t="s">
        <v>7</v>
      </c>
      <c r="C9" s="6">
        <v>0</v>
      </c>
      <c r="D9" s="6"/>
      <c r="E9" s="6">
        <v>-942.77</v>
      </c>
      <c r="F9" s="6"/>
      <c r="G9" s="6"/>
      <c r="H9" s="6"/>
      <c r="I9" s="6"/>
      <c r="J9" s="6"/>
      <c r="K9" s="6"/>
      <c r="L9" s="6"/>
      <c r="M9" s="6"/>
      <c r="N9" s="6"/>
      <c r="O9" s="9">
        <f t="shared" si="0"/>
        <v>-942.77</v>
      </c>
    </row>
    <row r="10" spans="1:15" s="3" customFormat="1" ht="32.25" customHeight="1" x14ac:dyDescent="0.3">
      <c r="A10" s="9">
        <v>8</v>
      </c>
      <c r="B10" s="8" t="s">
        <v>8</v>
      </c>
      <c r="C10" s="11">
        <f>C6-C7</f>
        <v>65156.7</v>
      </c>
      <c r="D10" s="11">
        <f>D6-D7</f>
        <v>65783.27</v>
      </c>
      <c r="E10" s="11">
        <f>E3+E4+E7+E9</f>
        <v>36129.350000000006</v>
      </c>
      <c r="F10" s="11">
        <f t="shared" ref="F10:N10" si="2">F6-F7</f>
        <v>-434.08</v>
      </c>
      <c r="G10" s="11">
        <f t="shared" si="2"/>
        <v>0</v>
      </c>
      <c r="H10" s="11">
        <f t="shared" si="2"/>
        <v>0</v>
      </c>
      <c r="I10" s="11">
        <f t="shared" si="2"/>
        <v>0</v>
      </c>
      <c r="J10" s="11">
        <f t="shared" si="2"/>
        <v>0</v>
      </c>
      <c r="K10" s="11">
        <f t="shared" si="2"/>
        <v>0</v>
      </c>
      <c r="L10" s="11">
        <f t="shared" si="2"/>
        <v>0</v>
      </c>
      <c r="M10" s="11">
        <f t="shared" si="2"/>
        <v>0</v>
      </c>
      <c r="N10" s="11">
        <f t="shared" si="2"/>
        <v>0</v>
      </c>
      <c r="O10" s="11">
        <f t="shared" si="0"/>
        <v>166635.24000000002</v>
      </c>
    </row>
    <row r="11" spans="1:15" x14ac:dyDescent="0.3">
      <c r="A11" s="6"/>
      <c r="B11" s="7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9">
        <f t="shared" si="0"/>
        <v>0</v>
      </c>
    </row>
    <row r="12" spans="1:15" ht="38.25" customHeight="1" x14ac:dyDescent="0.3">
      <c r="A12" s="6" t="s">
        <v>9</v>
      </c>
      <c r="B12" s="7" t="s">
        <v>12</v>
      </c>
      <c r="C12" s="6">
        <v>4992.3</v>
      </c>
      <c r="D12" s="6">
        <v>4829.76</v>
      </c>
      <c r="E12" s="6">
        <v>9154.06</v>
      </c>
      <c r="F12" s="6"/>
      <c r="G12" s="6"/>
      <c r="H12" s="6"/>
      <c r="I12" s="6"/>
      <c r="J12" s="6"/>
      <c r="K12" s="6"/>
      <c r="L12" s="6"/>
      <c r="M12" s="6"/>
      <c r="N12" s="6"/>
      <c r="O12" s="9">
        <f t="shared" si="0"/>
        <v>18976.120000000003</v>
      </c>
    </row>
    <row r="13" spans="1:15" ht="48.75" customHeight="1" x14ac:dyDescent="0.3">
      <c r="A13" s="6" t="s">
        <v>10</v>
      </c>
      <c r="B13" s="7" t="s">
        <v>33</v>
      </c>
      <c r="C13" s="6">
        <v>4992.3</v>
      </c>
      <c r="D13" s="6">
        <v>4829.76</v>
      </c>
      <c r="E13" s="6">
        <v>9154.06</v>
      </c>
      <c r="F13" s="6"/>
      <c r="G13" s="6"/>
      <c r="H13" s="6"/>
      <c r="I13" s="6"/>
      <c r="J13" s="6"/>
      <c r="K13" s="6"/>
      <c r="L13" s="6"/>
      <c r="M13" s="6"/>
      <c r="N13" s="6"/>
      <c r="O13" s="9">
        <f t="shared" si="0"/>
        <v>18976.120000000003</v>
      </c>
    </row>
    <row r="14" spans="1:15" ht="33" customHeight="1" x14ac:dyDescent="0.3">
      <c r="A14" s="6" t="s">
        <v>11</v>
      </c>
      <c r="B14" s="7" t="s">
        <v>13</v>
      </c>
      <c r="C14" s="6">
        <v>0</v>
      </c>
      <c r="D14" s="6">
        <v>0</v>
      </c>
      <c r="E14" s="6">
        <v>0</v>
      </c>
      <c r="F14" s="6"/>
      <c r="G14" s="6"/>
      <c r="H14" s="6"/>
      <c r="I14" s="6"/>
      <c r="J14" s="6"/>
      <c r="K14" s="6"/>
      <c r="L14" s="6"/>
      <c r="M14" s="6"/>
      <c r="N14" s="6"/>
      <c r="O14" s="9">
        <f t="shared" si="0"/>
        <v>0</v>
      </c>
    </row>
    <row r="15" spans="1:15" ht="33.75" customHeight="1" x14ac:dyDescent="0.3">
      <c r="A15" s="10" t="s">
        <v>27</v>
      </c>
      <c r="B15" s="7" t="s">
        <v>30</v>
      </c>
      <c r="C15" s="6">
        <v>0</v>
      </c>
      <c r="D15" s="6">
        <v>0</v>
      </c>
      <c r="E15" s="10">
        <v>942.77</v>
      </c>
      <c r="F15" s="6"/>
      <c r="G15" s="6"/>
      <c r="H15" s="6"/>
      <c r="I15" s="6"/>
      <c r="J15" s="6"/>
      <c r="K15" s="6"/>
      <c r="L15" s="6"/>
      <c r="M15" s="6"/>
      <c r="N15" s="6"/>
      <c r="O15" s="9">
        <f t="shared" si="0"/>
        <v>942.77</v>
      </c>
    </row>
    <row r="16" spans="1:15" ht="33.75" customHeight="1" x14ac:dyDescent="0.3">
      <c r="A16" s="10" t="s">
        <v>28</v>
      </c>
      <c r="B16" s="7" t="s">
        <v>31</v>
      </c>
      <c r="C16" s="6">
        <v>0</v>
      </c>
      <c r="D16" s="6">
        <v>0</v>
      </c>
      <c r="E16" s="10">
        <v>942.77</v>
      </c>
      <c r="F16" s="6"/>
      <c r="G16" s="6"/>
      <c r="H16" s="6"/>
      <c r="I16" s="6"/>
      <c r="J16" s="6"/>
      <c r="K16" s="6"/>
      <c r="L16" s="6"/>
      <c r="M16" s="6"/>
      <c r="N16" s="6"/>
      <c r="O16" s="9">
        <f t="shared" si="0"/>
        <v>942.77</v>
      </c>
    </row>
    <row r="17" spans="1:15" ht="29.25" customHeight="1" x14ac:dyDescent="0.3">
      <c r="A17" s="10" t="s">
        <v>29</v>
      </c>
      <c r="B17" s="7" t="s">
        <v>32</v>
      </c>
      <c r="C17" s="6">
        <v>0</v>
      </c>
      <c r="D17" s="6">
        <v>0</v>
      </c>
      <c r="E17" s="10">
        <v>0</v>
      </c>
      <c r="F17" s="6"/>
      <c r="G17" s="6"/>
      <c r="H17" s="6"/>
      <c r="I17" s="6"/>
      <c r="J17" s="6"/>
      <c r="K17" s="6"/>
      <c r="L17" s="6"/>
      <c r="M17" s="6"/>
      <c r="N17" s="6"/>
      <c r="O17" s="9">
        <f t="shared" si="0"/>
        <v>0</v>
      </c>
    </row>
    <row r="18" spans="1:15" ht="21.75" customHeight="1" x14ac:dyDescent="0.3">
      <c r="B18" s="1"/>
      <c r="N18" s="3"/>
      <c r="O18"/>
    </row>
    <row r="19" spans="1:15" ht="21.75" customHeight="1" x14ac:dyDescent="0.3">
      <c r="B19" s="1"/>
    </row>
    <row r="20" spans="1:15" ht="21.75" customHeight="1" x14ac:dyDescent="0.3">
      <c r="B20" s="1"/>
    </row>
    <row r="21" spans="1:15" ht="21.75" customHeight="1" x14ac:dyDescent="0.3">
      <c r="B21" s="1"/>
    </row>
    <row r="22" spans="1:15" ht="21.75" customHeight="1" x14ac:dyDescent="0.3">
      <c r="B22" s="1"/>
    </row>
    <row r="23" spans="1:15" ht="21.75" customHeight="1" x14ac:dyDescent="0.3">
      <c r="B23" s="1"/>
    </row>
    <row r="24" spans="1:15" ht="21.75" customHeight="1" x14ac:dyDescent="0.3">
      <c r="B24" s="1"/>
    </row>
    <row r="25" spans="1:15" ht="21.75" customHeight="1" x14ac:dyDescent="0.3">
      <c r="B25" s="1"/>
    </row>
    <row r="26" spans="1:15" ht="21.75" customHeight="1" x14ac:dyDescent="0.3">
      <c r="B26" s="1"/>
    </row>
    <row r="27" spans="1:15" ht="21.75" customHeight="1" x14ac:dyDescent="0.3">
      <c r="B27" s="1"/>
    </row>
    <row r="28" spans="1:15" ht="21.75" customHeight="1" x14ac:dyDescent="0.3">
      <c r="B28" s="1"/>
    </row>
    <row r="29" spans="1:15" ht="21.75" customHeight="1" x14ac:dyDescent="0.3">
      <c r="B29" s="1"/>
    </row>
    <row r="30" spans="1:15" ht="21.75" customHeight="1" x14ac:dyDescent="0.3">
      <c r="B30" s="1"/>
    </row>
    <row r="31" spans="1:15" ht="21.75" customHeight="1" x14ac:dyDescent="0.3">
      <c r="B31" s="1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tabSelected="1" workbookViewId="0">
      <selection activeCell="Q3" sqref="Q3"/>
    </sheetView>
  </sheetViews>
  <sheetFormatPr defaultColWidth="10.109375" defaultRowHeight="21.75" customHeight="1" x14ac:dyDescent="0.3"/>
  <cols>
    <col min="1" max="1" width="5" customWidth="1"/>
    <col min="2" max="2" width="24.88671875" style="3" customWidth="1"/>
    <col min="15" max="15" width="11" style="3" customWidth="1"/>
  </cols>
  <sheetData>
    <row r="1" spans="1:15" s="12" customFormat="1" ht="21.75" customHeight="1" x14ac:dyDescent="0.3">
      <c r="A1" s="5"/>
      <c r="B1" s="5"/>
      <c r="C1" s="5" t="s">
        <v>34</v>
      </c>
      <c r="D1" s="5" t="s">
        <v>35</v>
      </c>
      <c r="E1" s="5" t="s">
        <v>36</v>
      </c>
      <c r="F1" s="5" t="s">
        <v>37</v>
      </c>
      <c r="G1" s="5" t="s">
        <v>38</v>
      </c>
      <c r="H1" s="5" t="s">
        <v>39</v>
      </c>
      <c r="I1" s="5" t="s">
        <v>40</v>
      </c>
      <c r="J1" s="5" t="s">
        <v>41</v>
      </c>
      <c r="K1" s="5" t="s">
        <v>42</v>
      </c>
      <c r="L1" s="5" t="s">
        <v>43</v>
      </c>
      <c r="M1" s="5" t="s">
        <v>44</v>
      </c>
      <c r="N1" s="5" t="s">
        <v>45</v>
      </c>
      <c r="O1" s="5" t="s">
        <v>26</v>
      </c>
    </row>
    <row r="2" spans="1:15" ht="44.25" customHeight="1" x14ac:dyDescent="0.3">
      <c r="A2" s="6">
        <v>0</v>
      </c>
      <c r="B2" s="7" t="s">
        <v>0</v>
      </c>
      <c r="C2" s="6">
        <v>629862.93000000005</v>
      </c>
      <c r="D2" s="6">
        <v>656846.63</v>
      </c>
      <c r="E2" s="6">
        <v>636035.04</v>
      </c>
      <c r="F2" s="6">
        <v>656756.79</v>
      </c>
      <c r="G2" s="6">
        <v>691780.95</v>
      </c>
      <c r="H2" s="6">
        <v>662910.19999999995</v>
      </c>
      <c r="I2" s="6">
        <v>679172.98</v>
      </c>
      <c r="J2" s="6">
        <v>723983.45</v>
      </c>
      <c r="K2" s="6">
        <v>675685.84</v>
      </c>
      <c r="L2" s="6">
        <v>666669.57999999996</v>
      </c>
      <c r="M2" s="6">
        <v>1153669.78</v>
      </c>
      <c r="N2" s="6">
        <v>920318.25</v>
      </c>
      <c r="O2" s="9">
        <f>C2+D2+E2+F2+G2+H2+I2+J2+K2+L2+M2+N2</f>
        <v>8753692.4199999999</v>
      </c>
    </row>
    <row r="3" spans="1:15" ht="21.75" customHeight="1" x14ac:dyDescent="0.3">
      <c r="A3" s="6">
        <v>1</v>
      </c>
      <c r="B3" s="7" t="s">
        <v>1</v>
      </c>
      <c r="C3" s="6">
        <v>69424.17</v>
      </c>
      <c r="D3" s="6">
        <v>74426</v>
      </c>
      <c r="E3" s="6">
        <v>70769.67</v>
      </c>
      <c r="F3" s="6">
        <v>73369.289999999994</v>
      </c>
      <c r="G3" s="6">
        <v>78973.5</v>
      </c>
      <c r="H3" s="6">
        <v>73602.210000000006</v>
      </c>
      <c r="I3" s="6">
        <v>76237.460000000006</v>
      </c>
      <c r="J3" s="6">
        <v>86154.65</v>
      </c>
      <c r="K3" s="6">
        <v>76476.539999999994</v>
      </c>
      <c r="L3" s="6">
        <v>74641.740000000005</v>
      </c>
      <c r="M3" s="6">
        <v>156056.19</v>
      </c>
      <c r="N3" s="6">
        <v>122560.51</v>
      </c>
      <c r="O3" s="9">
        <f t="shared" ref="O3:O17" si="0">C3+D3+E3+F3+G3+H3+I3+J3+K3+L3+M3+N3</f>
        <v>1032691.9299999999</v>
      </c>
    </row>
    <row r="4" spans="1:15" ht="33.75" customHeight="1" x14ac:dyDescent="0.3">
      <c r="A4" s="6">
        <v>2</v>
      </c>
      <c r="B4" s="7" t="s">
        <v>2</v>
      </c>
      <c r="C4" s="6">
        <v>0</v>
      </c>
      <c r="D4" s="6">
        <v>114.41</v>
      </c>
      <c r="E4" s="6">
        <v>-20031.77</v>
      </c>
      <c r="F4" s="6">
        <v>696</v>
      </c>
      <c r="G4" s="6">
        <v>354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6">
        <v>0</v>
      </c>
      <c r="N4" s="6">
        <v>0</v>
      </c>
      <c r="O4" s="9">
        <f t="shared" si="0"/>
        <v>-18867.36</v>
      </c>
    </row>
    <row r="5" spans="1:15" ht="25.5" customHeight="1" x14ac:dyDescent="0.3">
      <c r="A5" s="6">
        <v>3</v>
      </c>
      <c r="B5" s="7" t="s">
        <v>3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9">
        <f t="shared" si="0"/>
        <v>0</v>
      </c>
    </row>
    <row r="6" spans="1:15" ht="21.75" customHeight="1" x14ac:dyDescent="0.3">
      <c r="A6" s="6">
        <v>4</v>
      </c>
      <c r="B6" s="7" t="s">
        <v>4</v>
      </c>
      <c r="C6" s="6">
        <v>69424.17</v>
      </c>
      <c r="D6" s="6">
        <v>74540.41</v>
      </c>
      <c r="E6" s="6">
        <v>50737.9</v>
      </c>
      <c r="F6" s="6">
        <f>F3+F4</f>
        <v>74065.289999999994</v>
      </c>
      <c r="G6" s="6">
        <f t="shared" ref="G6:N6" si="1">G3+G4</f>
        <v>79327.5</v>
      </c>
      <c r="H6" s="6">
        <f t="shared" si="1"/>
        <v>73602.210000000006</v>
      </c>
      <c r="I6" s="6">
        <f t="shared" si="1"/>
        <v>76237.460000000006</v>
      </c>
      <c r="J6" s="6">
        <f t="shared" si="1"/>
        <v>86154.65</v>
      </c>
      <c r="K6" s="6">
        <f t="shared" si="1"/>
        <v>76476.539999999994</v>
      </c>
      <c r="L6" s="6">
        <f t="shared" si="1"/>
        <v>74641.740000000005</v>
      </c>
      <c r="M6" s="6">
        <f t="shared" si="1"/>
        <v>156056.19</v>
      </c>
      <c r="N6" s="6">
        <f t="shared" si="1"/>
        <v>122560.51</v>
      </c>
      <c r="O6" s="9">
        <f>O3+O4</f>
        <v>1013824.57</v>
      </c>
    </row>
    <row r="7" spans="1:15" ht="37.5" customHeight="1" x14ac:dyDescent="0.3">
      <c r="A7" s="6">
        <v>5</v>
      </c>
      <c r="B7" s="7" t="s">
        <v>5</v>
      </c>
      <c r="C7" s="6">
        <v>-4930.24</v>
      </c>
      <c r="D7" s="6">
        <v>-4816.6400000000003</v>
      </c>
      <c r="E7" s="6">
        <v>-7586.79</v>
      </c>
      <c r="F7" s="6">
        <v>-4862.08</v>
      </c>
      <c r="G7" s="6">
        <v>-4771.2</v>
      </c>
      <c r="H7" s="6">
        <v>-4816.6400000000003</v>
      </c>
      <c r="I7" s="6">
        <v>-4952.96</v>
      </c>
      <c r="J7" s="6">
        <v>-5134.72</v>
      </c>
      <c r="K7" s="6">
        <v>-4952.96</v>
      </c>
      <c r="L7" s="6">
        <v>-4907.5200000000004</v>
      </c>
      <c r="M7" s="6">
        <v>-4998.3999999999996</v>
      </c>
      <c r="N7" s="6">
        <v>-4975.68</v>
      </c>
      <c r="O7" s="9">
        <f t="shared" si="0"/>
        <v>-61705.83</v>
      </c>
    </row>
    <row r="8" spans="1:15" ht="33" customHeight="1" x14ac:dyDescent="0.3">
      <c r="A8" s="6">
        <v>6</v>
      </c>
      <c r="B8" s="7" t="s">
        <v>6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9">
        <f t="shared" si="0"/>
        <v>0</v>
      </c>
    </row>
    <row r="9" spans="1:15" ht="21.75" customHeight="1" x14ac:dyDescent="0.3">
      <c r="A9" s="6">
        <v>7</v>
      </c>
      <c r="B9" s="7" t="s">
        <v>7</v>
      </c>
      <c r="C9" s="6">
        <v>0</v>
      </c>
      <c r="D9" s="6">
        <v>0</v>
      </c>
      <c r="E9" s="6">
        <v>-498.26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9">
        <f t="shared" si="0"/>
        <v>-498.26</v>
      </c>
    </row>
    <row r="10" spans="1:15" s="3" customFormat="1" ht="32.25" customHeight="1" x14ac:dyDescent="0.3">
      <c r="A10" s="9">
        <v>8</v>
      </c>
      <c r="B10" s="8" t="s">
        <v>8</v>
      </c>
      <c r="C10" s="11">
        <f>C6+C7</f>
        <v>64493.93</v>
      </c>
      <c r="D10" s="11">
        <f t="shared" ref="D10:N10" si="2">D6+D7</f>
        <v>69723.77</v>
      </c>
      <c r="E10" s="11">
        <v>42652.85</v>
      </c>
      <c r="F10" s="11">
        <f t="shared" si="2"/>
        <v>69203.209999999992</v>
      </c>
      <c r="G10" s="11">
        <f t="shared" si="2"/>
        <v>74556.3</v>
      </c>
      <c r="H10" s="11">
        <f t="shared" si="2"/>
        <v>68785.570000000007</v>
      </c>
      <c r="I10" s="11">
        <f t="shared" si="2"/>
        <v>71284.5</v>
      </c>
      <c r="J10" s="11">
        <f t="shared" si="2"/>
        <v>81019.929999999993</v>
      </c>
      <c r="K10" s="11">
        <f t="shared" si="2"/>
        <v>71523.579999999987</v>
      </c>
      <c r="L10" s="11">
        <f t="shared" si="2"/>
        <v>69734.22</v>
      </c>
      <c r="M10" s="11">
        <f t="shared" si="2"/>
        <v>151057.79</v>
      </c>
      <c r="N10" s="11">
        <f t="shared" si="2"/>
        <v>117584.82999999999</v>
      </c>
      <c r="O10" s="11">
        <v>951620.48</v>
      </c>
    </row>
    <row r="11" spans="1:15" ht="14.4" x14ac:dyDescent="0.3">
      <c r="A11" s="6"/>
      <c r="B11" s="7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9"/>
    </row>
    <row r="12" spans="1:15" ht="38.25" customHeight="1" x14ac:dyDescent="0.3">
      <c r="A12" s="6" t="s">
        <v>9</v>
      </c>
      <c r="B12" s="7" t="s">
        <v>12</v>
      </c>
      <c r="C12" s="6">
        <v>4930.24</v>
      </c>
      <c r="D12" s="6">
        <v>4816.6400000000003</v>
      </c>
      <c r="E12" s="6">
        <v>7586.79</v>
      </c>
      <c r="F12" s="6">
        <v>4862.08</v>
      </c>
      <c r="G12" s="6">
        <v>4771.2</v>
      </c>
      <c r="H12" s="6">
        <v>4816.6400000000003</v>
      </c>
      <c r="I12" s="6">
        <v>4952.96</v>
      </c>
      <c r="J12" s="6">
        <v>5134.72</v>
      </c>
      <c r="K12" s="6">
        <v>4952.96</v>
      </c>
      <c r="L12" s="6">
        <v>4907.5200000000004</v>
      </c>
      <c r="M12" s="6">
        <v>4998.3999999999996</v>
      </c>
      <c r="N12" s="6">
        <v>4975.68</v>
      </c>
      <c r="O12" s="9">
        <f t="shared" si="0"/>
        <v>61705.83</v>
      </c>
    </row>
    <row r="13" spans="1:15" ht="48.75" customHeight="1" x14ac:dyDescent="0.3">
      <c r="A13" s="6" t="s">
        <v>10</v>
      </c>
      <c r="B13" s="7" t="s">
        <v>33</v>
      </c>
      <c r="C13" s="6">
        <v>4930.24</v>
      </c>
      <c r="D13" s="6">
        <v>4816.6400000000003</v>
      </c>
      <c r="E13" s="6">
        <v>7586.79</v>
      </c>
      <c r="F13" s="6">
        <v>4862.08</v>
      </c>
      <c r="G13" s="6">
        <v>4771.2</v>
      </c>
      <c r="H13" s="6">
        <v>4816.6400000000003</v>
      </c>
      <c r="I13" s="6">
        <v>4952.96</v>
      </c>
      <c r="J13" s="6">
        <v>5134.72</v>
      </c>
      <c r="K13" s="6">
        <v>4952.96</v>
      </c>
      <c r="L13" s="6">
        <v>4907.5200000000004</v>
      </c>
      <c r="M13" s="6">
        <v>4998.3999999999996</v>
      </c>
      <c r="N13" s="6">
        <v>4975.68</v>
      </c>
      <c r="O13" s="9">
        <f t="shared" si="0"/>
        <v>61705.83</v>
      </c>
    </row>
    <row r="14" spans="1:15" ht="33" customHeight="1" x14ac:dyDescent="0.3">
      <c r="A14" s="6" t="s">
        <v>11</v>
      </c>
      <c r="B14" s="7" t="s">
        <v>13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9">
        <f t="shared" si="0"/>
        <v>0</v>
      </c>
    </row>
    <row r="15" spans="1:15" ht="33.75" customHeight="1" x14ac:dyDescent="0.3">
      <c r="A15" s="10" t="s">
        <v>27</v>
      </c>
      <c r="B15" s="7" t="s">
        <v>30</v>
      </c>
      <c r="C15" s="6">
        <v>0</v>
      </c>
      <c r="D15" s="6">
        <v>0</v>
      </c>
      <c r="E15" s="10">
        <v>498.26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9">
        <f t="shared" si="0"/>
        <v>498.26</v>
      </c>
    </row>
    <row r="16" spans="1:15" ht="33.75" customHeight="1" x14ac:dyDescent="0.3">
      <c r="A16" s="10" t="s">
        <v>28</v>
      </c>
      <c r="B16" s="7" t="s">
        <v>31</v>
      </c>
      <c r="C16" s="6">
        <v>0</v>
      </c>
      <c r="D16" s="6">
        <v>0</v>
      </c>
      <c r="E16" s="10">
        <v>498.26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9">
        <f t="shared" si="0"/>
        <v>498.26</v>
      </c>
    </row>
    <row r="17" spans="1:15" ht="29.25" customHeight="1" x14ac:dyDescent="0.3">
      <c r="A17" s="10" t="s">
        <v>29</v>
      </c>
      <c r="B17" s="7" t="s">
        <v>32</v>
      </c>
      <c r="C17" s="6">
        <v>0</v>
      </c>
      <c r="D17" s="6">
        <v>0</v>
      </c>
      <c r="E17" s="10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/>
      <c r="O17" s="9">
        <f t="shared" si="0"/>
        <v>0</v>
      </c>
    </row>
    <row r="18" spans="1:15" ht="21.75" customHeight="1" x14ac:dyDescent="0.3">
      <c r="B18" s="1"/>
      <c r="N18" s="3"/>
      <c r="O18"/>
    </row>
    <row r="19" spans="1:15" ht="21.75" customHeight="1" x14ac:dyDescent="0.3">
      <c r="B19" s="1"/>
    </row>
    <row r="20" spans="1:15" ht="21.75" customHeight="1" x14ac:dyDescent="0.3">
      <c r="B20" s="1"/>
    </row>
    <row r="21" spans="1:15" ht="21.75" customHeight="1" x14ac:dyDescent="0.3">
      <c r="B21" s="1"/>
    </row>
    <row r="22" spans="1:15" ht="21.75" customHeight="1" x14ac:dyDescent="0.3">
      <c r="B22" s="1"/>
    </row>
    <row r="23" spans="1:15" ht="21.75" customHeight="1" x14ac:dyDescent="0.3">
      <c r="B23" s="1"/>
    </row>
    <row r="24" spans="1:15" ht="21.75" customHeight="1" x14ac:dyDescent="0.3">
      <c r="B24" s="1"/>
    </row>
    <row r="25" spans="1:15" ht="21.75" customHeight="1" x14ac:dyDescent="0.3">
      <c r="B25" s="1"/>
    </row>
    <row r="26" spans="1:15" ht="21.75" customHeight="1" x14ac:dyDescent="0.3">
      <c r="B26" s="1"/>
    </row>
    <row r="27" spans="1:15" ht="21.75" customHeight="1" x14ac:dyDescent="0.3">
      <c r="B27" s="1"/>
    </row>
    <row r="28" spans="1:15" ht="21.75" customHeight="1" x14ac:dyDescent="0.3">
      <c r="B28" s="1"/>
    </row>
    <row r="29" spans="1:15" ht="21.75" customHeight="1" x14ac:dyDescent="0.3">
      <c r="B29" s="1"/>
    </row>
    <row r="30" spans="1:15" ht="21.75" customHeight="1" x14ac:dyDescent="0.3">
      <c r="B30" s="1"/>
    </row>
    <row r="31" spans="1:15" ht="21.75" customHeight="1" x14ac:dyDescent="0.3">
      <c r="B31" s="1"/>
    </row>
  </sheetData>
  <pageMargins left="0.7" right="0.7" top="0.75" bottom="0.75" header="0.3" footer="0.3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opLeftCell="A4" workbookViewId="0">
      <selection activeCell="E29" sqref="E29"/>
    </sheetView>
  </sheetViews>
  <sheetFormatPr defaultRowHeight="28.5" customHeight="1" x14ac:dyDescent="0.35"/>
  <cols>
    <col min="1" max="1" width="4.109375" customWidth="1"/>
    <col min="2" max="2" width="11.88671875" customWidth="1"/>
    <col min="3" max="3" width="37.109375" customWidth="1"/>
    <col min="4" max="4" width="16" style="15" customWidth="1"/>
    <col min="5" max="5" width="14.109375" customWidth="1"/>
    <col min="6" max="6" width="15.109375" customWidth="1"/>
    <col min="7" max="7" width="13.44140625" customWidth="1"/>
    <col min="8" max="8" width="14" customWidth="1"/>
    <col min="9" max="9" width="13.44140625" customWidth="1"/>
    <col min="10" max="10" width="13.109375" customWidth="1"/>
    <col min="11" max="11" width="13" customWidth="1"/>
  </cols>
  <sheetData>
    <row r="1" spans="1:11" ht="28.5" customHeight="1" thickBot="1" x14ac:dyDescent="0.55000000000000004">
      <c r="C1" s="13"/>
      <c r="D1" s="14"/>
    </row>
    <row r="2" spans="1:11" s="1" customFormat="1" ht="58.5" customHeight="1" thickBot="1" x14ac:dyDescent="0.55000000000000004">
      <c r="C2" s="37"/>
      <c r="D2" s="38"/>
      <c r="E2" s="56" t="s">
        <v>100</v>
      </c>
      <c r="F2" s="18" t="s">
        <v>101</v>
      </c>
      <c r="G2" s="18" t="s">
        <v>102</v>
      </c>
      <c r="H2" s="18" t="s">
        <v>103</v>
      </c>
      <c r="I2" s="18" t="s">
        <v>104</v>
      </c>
      <c r="J2" s="57" t="s">
        <v>105</v>
      </c>
      <c r="K2" s="58" t="s">
        <v>106</v>
      </c>
    </row>
    <row r="3" spans="1:11" ht="28.5" customHeight="1" x14ac:dyDescent="0.3">
      <c r="A3" s="16">
        <v>1</v>
      </c>
      <c r="B3" s="17" t="s">
        <v>46</v>
      </c>
      <c r="C3" s="18" t="s">
        <v>47</v>
      </c>
      <c r="D3" s="19" t="s">
        <v>48</v>
      </c>
      <c r="E3" s="42">
        <v>417169.94</v>
      </c>
      <c r="F3" s="43">
        <v>363335.92</v>
      </c>
      <c r="G3" s="43">
        <v>-363.48</v>
      </c>
      <c r="H3" s="43">
        <v>1094.19</v>
      </c>
      <c r="I3" s="43">
        <v>58745.27</v>
      </c>
      <c r="J3" s="44">
        <v>0</v>
      </c>
      <c r="K3" s="45">
        <f>G3+H3</f>
        <v>730.71</v>
      </c>
    </row>
    <row r="4" spans="1:11" ht="28.5" customHeight="1" x14ac:dyDescent="0.3">
      <c r="A4" s="20">
        <v>2</v>
      </c>
      <c r="B4" s="21" t="s">
        <v>49</v>
      </c>
      <c r="C4" s="22" t="s">
        <v>50</v>
      </c>
      <c r="D4" s="24" t="s">
        <v>51</v>
      </c>
      <c r="E4" s="42">
        <v>130266.99</v>
      </c>
      <c r="F4" s="43">
        <v>112976.23</v>
      </c>
      <c r="G4" s="43">
        <v>-100.9</v>
      </c>
      <c r="H4" s="43">
        <v>27.09</v>
      </c>
      <c r="I4" s="43">
        <v>15343.88</v>
      </c>
      <c r="J4" s="44">
        <v>0</v>
      </c>
      <c r="K4" s="45">
        <f t="shared" ref="K4:K24" si="0">G4+H4</f>
        <v>-73.81</v>
      </c>
    </row>
    <row r="5" spans="1:11" ht="28.5" customHeight="1" x14ac:dyDescent="0.3">
      <c r="A5" s="20">
        <v>3</v>
      </c>
      <c r="B5" s="21" t="s">
        <v>52</v>
      </c>
      <c r="C5" s="22" t="s">
        <v>53</v>
      </c>
      <c r="D5" s="24" t="s">
        <v>54</v>
      </c>
      <c r="E5" s="42">
        <v>142770.71</v>
      </c>
      <c r="F5" s="43">
        <v>124443.88</v>
      </c>
      <c r="G5" s="43">
        <v>-251.29</v>
      </c>
      <c r="H5" s="43">
        <v>50.09</v>
      </c>
      <c r="I5" s="43">
        <v>16820.22</v>
      </c>
      <c r="J5" s="44">
        <v>0</v>
      </c>
      <c r="K5" s="45">
        <f t="shared" si="0"/>
        <v>-201.2</v>
      </c>
    </row>
    <row r="6" spans="1:11" ht="28.5" customHeight="1" x14ac:dyDescent="0.3">
      <c r="A6" s="20">
        <v>4</v>
      </c>
      <c r="B6" s="21" t="s">
        <v>55</v>
      </c>
      <c r="C6" s="22" t="s">
        <v>56</v>
      </c>
      <c r="D6" s="24" t="s">
        <v>57</v>
      </c>
      <c r="E6" s="42">
        <v>168158.4</v>
      </c>
      <c r="F6" s="43">
        <v>147635.94</v>
      </c>
      <c r="G6" s="43">
        <v>-1693.17</v>
      </c>
      <c r="H6" s="43">
        <v>80.66</v>
      </c>
      <c r="I6" s="43">
        <v>129851.21</v>
      </c>
      <c r="J6" s="44">
        <v>133.02000000000001</v>
      </c>
      <c r="K6" s="45">
        <f t="shared" si="0"/>
        <v>-1612.51</v>
      </c>
    </row>
    <row r="7" spans="1:11" ht="28.5" customHeight="1" x14ac:dyDescent="0.3">
      <c r="A7" s="20">
        <v>5</v>
      </c>
      <c r="B7" s="21" t="s">
        <v>58</v>
      </c>
      <c r="C7" s="22" t="s">
        <v>59</v>
      </c>
      <c r="D7" s="24" t="s">
        <v>60</v>
      </c>
      <c r="E7" s="42">
        <v>83203.69</v>
      </c>
      <c r="F7" s="43">
        <v>72538.289999999994</v>
      </c>
      <c r="G7" s="43">
        <v>-311.64999999999998</v>
      </c>
      <c r="H7" s="43">
        <v>142.75</v>
      </c>
      <c r="I7" s="43">
        <v>10181.86</v>
      </c>
      <c r="J7" s="44">
        <v>0</v>
      </c>
      <c r="K7" s="45">
        <f t="shared" si="0"/>
        <v>-168.89999999999998</v>
      </c>
    </row>
    <row r="8" spans="1:11" ht="28.5" customHeight="1" x14ac:dyDescent="0.3">
      <c r="A8" s="20"/>
      <c r="B8" s="21" t="s">
        <v>111</v>
      </c>
      <c r="C8" s="22" t="s">
        <v>110</v>
      </c>
      <c r="D8" s="24" t="s">
        <v>65</v>
      </c>
      <c r="E8" s="42">
        <v>89185.48</v>
      </c>
      <c r="F8" s="43">
        <v>78566.97</v>
      </c>
      <c r="G8" s="43">
        <v>-959.72</v>
      </c>
      <c r="H8" s="43">
        <v>32.14</v>
      </c>
      <c r="I8" s="43">
        <v>9816.11</v>
      </c>
      <c r="J8" s="44">
        <v>199.53</v>
      </c>
      <c r="K8" s="45">
        <f t="shared" si="0"/>
        <v>-927.58</v>
      </c>
    </row>
    <row r="9" spans="1:11" ht="28.5" customHeight="1" x14ac:dyDescent="0.3">
      <c r="A9" s="20">
        <v>6</v>
      </c>
      <c r="B9" s="21" t="s">
        <v>61</v>
      </c>
      <c r="C9" s="22" t="s">
        <v>62</v>
      </c>
      <c r="D9" s="24" t="s">
        <v>63</v>
      </c>
      <c r="E9" s="42">
        <v>117283.08</v>
      </c>
      <c r="F9" s="43">
        <v>102182.61</v>
      </c>
      <c r="G9" s="43">
        <v>-36.32</v>
      </c>
      <c r="H9" s="43">
        <v>44.56</v>
      </c>
      <c r="I9" s="43">
        <v>11910.97</v>
      </c>
      <c r="J9" s="44">
        <v>0</v>
      </c>
      <c r="K9" s="45">
        <f t="shared" si="0"/>
        <v>8.240000000000002</v>
      </c>
    </row>
    <row r="10" spans="1:11" ht="28.5" customHeight="1" x14ac:dyDescent="0.3">
      <c r="A10" s="20">
        <v>7</v>
      </c>
      <c r="B10" s="21" t="s">
        <v>64</v>
      </c>
      <c r="C10" s="22" t="s">
        <v>113</v>
      </c>
      <c r="D10" s="24" t="s">
        <v>65</v>
      </c>
      <c r="E10" s="42">
        <v>109751.14</v>
      </c>
      <c r="F10" s="43">
        <v>95290.03</v>
      </c>
      <c r="G10" s="43">
        <v>-208.49</v>
      </c>
      <c r="H10" s="43">
        <v>44.85</v>
      </c>
      <c r="I10" s="43">
        <v>11772.19</v>
      </c>
      <c r="J10" s="44">
        <v>0</v>
      </c>
      <c r="K10" s="45">
        <f t="shared" si="0"/>
        <v>-163.64000000000001</v>
      </c>
    </row>
    <row r="11" spans="1:11" ht="28.5" customHeight="1" x14ac:dyDescent="0.3">
      <c r="A11" s="20">
        <v>8</v>
      </c>
      <c r="B11" s="21" t="s">
        <v>66</v>
      </c>
      <c r="C11" s="22" t="s">
        <v>67</v>
      </c>
      <c r="D11" s="24" t="s">
        <v>54</v>
      </c>
      <c r="E11" s="42">
        <v>60716.41</v>
      </c>
      <c r="F11" s="43">
        <v>52657.39</v>
      </c>
      <c r="G11" s="43">
        <v>0</v>
      </c>
      <c r="H11" s="43">
        <v>44.9</v>
      </c>
      <c r="I11" s="43">
        <v>6264.39</v>
      </c>
      <c r="J11" s="44">
        <v>0</v>
      </c>
      <c r="K11" s="45">
        <f t="shared" si="0"/>
        <v>44.9</v>
      </c>
    </row>
    <row r="12" spans="1:11" ht="28.5" customHeight="1" x14ac:dyDescent="0.3">
      <c r="A12" s="20">
        <v>9</v>
      </c>
      <c r="B12" s="21" t="s">
        <v>68</v>
      </c>
      <c r="C12" s="22" t="s">
        <v>69</v>
      </c>
      <c r="D12" s="24" t="s">
        <v>70</v>
      </c>
      <c r="E12" s="42">
        <v>103166.53</v>
      </c>
      <c r="F12" s="43">
        <v>89805.48</v>
      </c>
      <c r="G12" s="43">
        <v>-439.9</v>
      </c>
      <c r="H12" s="43">
        <v>17.98</v>
      </c>
      <c r="I12" s="43">
        <v>10408.09</v>
      </c>
      <c r="J12" s="44">
        <v>44.34</v>
      </c>
      <c r="K12" s="45">
        <f t="shared" si="0"/>
        <v>-421.91999999999996</v>
      </c>
    </row>
    <row r="13" spans="1:11" ht="28.5" customHeight="1" x14ac:dyDescent="0.3">
      <c r="A13" s="20">
        <v>10</v>
      </c>
      <c r="B13" s="21" t="s">
        <v>71</v>
      </c>
      <c r="C13" s="22" t="s">
        <v>72</v>
      </c>
      <c r="D13" s="24" t="s">
        <v>73</v>
      </c>
      <c r="E13" s="42">
        <v>71403.05</v>
      </c>
      <c r="F13" s="43">
        <v>61894.3</v>
      </c>
      <c r="G13" s="43">
        <v>-359.42</v>
      </c>
      <c r="H13" s="43">
        <v>35.97</v>
      </c>
      <c r="I13" s="43">
        <v>7410.6</v>
      </c>
      <c r="J13" s="44">
        <v>0</v>
      </c>
      <c r="K13" s="45">
        <f t="shared" si="0"/>
        <v>-323.45000000000005</v>
      </c>
    </row>
    <row r="14" spans="1:11" ht="28.5" customHeight="1" x14ac:dyDescent="0.3">
      <c r="A14" s="20">
        <v>11</v>
      </c>
      <c r="B14" s="21" t="s">
        <v>74</v>
      </c>
      <c r="C14" s="22" t="s">
        <v>75</v>
      </c>
      <c r="D14" s="24" t="s">
        <v>76</v>
      </c>
      <c r="E14" s="42">
        <v>119922.69</v>
      </c>
      <c r="F14" s="43">
        <v>104261.54</v>
      </c>
      <c r="G14" s="43">
        <v>-29.15</v>
      </c>
      <c r="H14" s="43">
        <v>44.97</v>
      </c>
      <c r="I14" s="43">
        <v>13779.29</v>
      </c>
      <c r="J14" s="44">
        <v>0</v>
      </c>
      <c r="K14" s="45">
        <f t="shared" si="0"/>
        <v>15.82</v>
      </c>
    </row>
    <row r="15" spans="1:11" s="27" customFormat="1" ht="28.5" customHeight="1" x14ac:dyDescent="0.3">
      <c r="A15" s="25">
        <v>12</v>
      </c>
      <c r="B15" s="22" t="s">
        <v>77</v>
      </c>
      <c r="C15" s="22" t="s">
        <v>78</v>
      </c>
      <c r="D15" s="26" t="s">
        <v>79</v>
      </c>
      <c r="E15" s="46">
        <v>123727.14</v>
      </c>
      <c r="F15" s="47">
        <v>107358.73</v>
      </c>
      <c r="G15" s="47">
        <v>-41.52</v>
      </c>
      <c r="H15" s="47">
        <v>74.64</v>
      </c>
      <c r="I15" s="47">
        <v>16492.66</v>
      </c>
      <c r="J15" s="48">
        <v>266.04000000000002</v>
      </c>
      <c r="K15" s="45">
        <f t="shared" si="0"/>
        <v>33.119999999999997</v>
      </c>
    </row>
    <row r="16" spans="1:11" ht="28.5" customHeight="1" x14ac:dyDescent="0.3">
      <c r="A16" s="20">
        <v>13</v>
      </c>
      <c r="B16" s="21" t="s">
        <v>80</v>
      </c>
      <c r="C16" s="22" t="s">
        <v>81</v>
      </c>
      <c r="D16" s="24" t="s">
        <v>82</v>
      </c>
      <c r="E16" s="42">
        <v>104956.36</v>
      </c>
      <c r="F16" s="43">
        <v>91410.54</v>
      </c>
      <c r="G16" s="43">
        <v>-442.73</v>
      </c>
      <c r="H16" s="43">
        <v>35.869999999999997</v>
      </c>
      <c r="I16" s="43">
        <v>10563.05</v>
      </c>
      <c r="J16" s="44">
        <v>0</v>
      </c>
      <c r="K16" s="45">
        <f t="shared" si="0"/>
        <v>-406.86</v>
      </c>
    </row>
    <row r="17" spans="1:11" s="32" customFormat="1" ht="28.5" customHeight="1" x14ac:dyDescent="0.3">
      <c r="A17" s="28">
        <v>14</v>
      </c>
      <c r="B17" s="29" t="s">
        <v>83</v>
      </c>
      <c r="C17" s="30" t="s">
        <v>84</v>
      </c>
      <c r="D17" s="31" t="s">
        <v>85</v>
      </c>
      <c r="E17" s="49">
        <v>136808.51</v>
      </c>
      <c r="F17" s="50">
        <v>120074.02</v>
      </c>
      <c r="G17" s="50">
        <v>-530.32000000000005</v>
      </c>
      <c r="H17" s="50">
        <v>67.06</v>
      </c>
      <c r="I17" s="50">
        <v>15437.1</v>
      </c>
      <c r="J17" s="51">
        <v>22.17</v>
      </c>
      <c r="K17" s="45">
        <f t="shared" si="0"/>
        <v>-463.26000000000005</v>
      </c>
    </row>
    <row r="18" spans="1:11" ht="28.5" customHeight="1" x14ac:dyDescent="0.3">
      <c r="A18" s="20">
        <v>15</v>
      </c>
      <c r="B18" s="21" t="s">
        <v>86</v>
      </c>
      <c r="C18" s="22" t="s">
        <v>112</v>
      </c>
      <c r="D18" s="24" t="s">
        <v>87</v>
      </c>
      <c r="E18" s="42">
        <v>113794.57</v>
      </c>
      <c r="F18" s="43">
        <v>98908.96</v>
      </c>
      <c r="G18" s="43">
        <v>-192.84</v>
      </c>
      <c r="H18" s="43">
        <v>53.92</v>
      </c>
      <c r="I18" s="43">
        <v>12059.79</v>
      </c>
      <c r="J18" s="44">
        <v>0</v>
      </c>
      <c r="K18" s="45">
        <f t="shared" si="0"/>
        <v>-138.92000000000002</v>
      </c>
    </row>
    <row r="19" spans="1:11" ht="28.5" customHeight="1" x14ac:dyDescent="0.3">
      <c r="A19" s="28">
        <v>17</v>
      </c>
      <c r="B19" s="29" t="s">
        <v>88</v>
      </c>
      <c r="C19" s="30" t="s">
        <v>107</v>
      </c>
      <c r="D19" s="31" t="s">
        <v>89</v>
      </c>
      <c r="E19" s="49">
        <v>155771.07</v>
      </c>
      <c r="F19" s="50">
        <v>135337.26999999999</v>
      </c>
      <c r="G19" s="43">
        <v>-213.45</v>
      </c>
      <c r="H19" s="43">
        <v>62.81</v>
      </c>
      <c r="I19" s="43">
        <v>16836.84</v>
      </c>
      <c r="J19" s="44">
        <v>0</v>
      </c>
      <c r="K19" s="45">
        <f t="shared" si="0"/>
        <v>-150.63999999999999</v>
      </c>
    </row>
    <row r="20" spans="1:11" ht="28.5" customHeight="1" x14ac:dyDescent="0.3">
      <c r="A20" s="28">
        <v>19</v>
      </c>
      <c r="B20" s="29" t="s">
        <v>90</v>
      </c>
      <c r="C20" s="30" t="s">
        <v>109</v>
      </c>
      <c r="D20" s="31" t="s">
        <v>82</v>
      </c>
      <c r="E20" s="49">
        <v>195038.56</v>
      </c>
      <c r="F20" s="50">
        <v>169746.07</v>
      </c>
      <c r="G20" s="43">
        <v>-1438.27</v>
      </c>
      <c r="H20" s="43">
        <v>18.510000000000002</v>
      </c>
      <c r="I20" s="43">
        <v>21050.97</v>
      </c>
      <c r="J20" s="44">
        <v>798.12</v>
      </c>
      <c r="K20" s="45">
        <f t="shared" si="0"/>
        <v>-1419.76</v>
      </c>
    </row>
    <row r="21" spans="1:11" ht="28.5" customHeight="1" x14ac:dyDescent="0.3">
      <c r="A21" s="28">
        <v>21</v>
      </c>
      <c r="B21" s="29" t="s">
        <v>91</v>
      </c>
      <c r="C21" s="30" t="s">
        <v>108</v>
      </c>
      <c r="D21" s="31" t="s">
        <v>92</v>
      </c>
      <c r="E21" s="49">
        <v>192134.82</v>
      </c>
      <c r="F21" s="50">
        <v>167809.8</v>
      </c>
      <c r="G21" s="43">
        <v>-1046.77</v>
      </c>
      <c r="H21" s="43">
        <v>104.12</v>
      </c>
      <c r="I21" s="43">
        <v>20616.03</v>
      </c>
      <c r="J21" s="44">
        <v>177.36</v>
      </c>
      <c r="K21" s="45">
        <f t="shared" si="0"/>
        <v>-942.65</v>
      </c>
    </row>
    <row r="22" spans="1:11" ht="28.5" customHeight="1" x14ac:dyDescent="0.3">
      <c r="A22" s="20">
        <v>23</v>
      </c>
      <c r="B22" s="21" t="s">
        <v>93</v>
      </c>
      <c r="C22" s="22" t="s">
        <v>94</v>
      </c>
      <c r="D22" s="24" t="s">
        <v>95</v>
      </c>
      <c r="E22" s="49">
        <v>170321.75</v>
      </c>
      <c r="F22" s="50">
        <v>150811.26</v>
      </c>
      <c r="G22" s="43">
        <v>-158.1</v>
      </c>
      <c r="H22" s="43">
        <v>952.96</v>
      </c>
      <c r="I22" s="43">
        <v>29628.87</v>
      </c>
      <c r="J22" s="44">
        <v>0</v>
      </c>
      <c r="K22" s="45">
        <f t="shared" si="0"/>
        <v>794.86</v>
      </c>
    </row>
    <row r="23" spans="1:11" ht="28.5" customHeight="1" x14ac:dyDescent="0.3">
      <c r="A23" s="20">
        <v>24</v>
      </c>
      <c r="B23" s="21" t="s">
        <v>96</v>
      </c>
      <c r="C23" s="22" t="s">
        <v>97</v>
      </c>
      <c r="D23" s="24" t="s">
        <v>95</v>
      </c>
      <c r="E23" s="49">
        <v>218456.48</v>
      </c>
      <c r="F23" s="50">
        <v>189842.93</v>
      </c>
      <c r="G23" s="43">
        <v>-121.13</v>
      </c>
      <c r="H23" s="43">
        <v>53.96</v>
      </c>
      <c r="I23" s="43">
        <v>26944.75</v>
      </c>
      <c r="J23" s="44">
        <v>0</v>
      </c>
      <c r="K23" s="45">
        <f t="shared" si="0"/>
        <v>-67.169999999999987</v>
      </c>
    </row>
    <row r="24" spans="1:11" ht="28.5" customHeight="1" thickBot="1" x14ac:dyDescent="0.35">
      <c r="A24" s="33">
        <v>25</v>
      </c>
      <c r="B24" s="34" t="s">
        <v>98</v>
      </c>
      <c r="C24" s="35" t="s">
        <v>99</v>
      </c>
      <c r="D24" s="36" t="s">
        <v>95</v>
      </c>
      <c r="E24" s="52">
        <v>137035.70000000001</v>
      </c>
      <c r="F24" s="53">
        <v>119792.52</v>
      </c>
      <c r="G24" s="53">
        <v>-1360.74</v>
      </c>
      <c r="H24" s="53">
        <v>86.89</v>
      </c>
      <c r="I24" s="53">
        <v>15324.17</v>
      </c>
      <c r="J24" s="54">
        <v>44.34</v>
      </c>
      <c r="K24" s="55">
        <f t="shared" si="0"/>
        <v>-1273.8499999999999</v>
      </c>
    </row>
    <row r="25" spans="1:11" s="40" customFormat="1" ht="28.5" customHeight="1" x14ac:dyDescent="0.35">
      <c r="D25" s="41" t="s">
        <v>123</v>
      </c>
      <c r="E25" s="68">
        <f>SUM(E3:E24)</f>
        <v>3161043.07</v>
      </c>
      <c r="F25" s="69">
        <f t="shared" ref="F25:K25" si="1">SUM(F3:F24)</f>
        <v>2756680.6799999997</v>
      </c>
      <c r="G25" s="69">
        <f t="shared" si="1"/>
        <v>-10299.359999999999</v>
      </c>
      <c r="H25" s="69">
        <f t="shared" si="1"/>
        <v>3170.89</v>
      </c>
      <c r="I25" s="69">
        <f t="shared" si="1"/>
        <v>487258.30999999988</v>
      </c>
      <c r="J25" s="69">
        <f t="shared" si="1"/>
        <v>1684.9199999999998</v>
      </c>
      <c r="K25" s="70">
        <f t="shared" si="1"/>
        <v>-7128.4700000000012</v>
      </c>
    </row>
    <row r="26" spans="1:11" ht="28.5" customHeight="1" x14ac:dyDescent="0.35">
      <c r="D26" s="15" t="s">
        <v>124</v>
      </c>
      <c r="E26" s="71">
        <v>3573498.71</v>
      </c>
      <c r="F26" s="71">
        <v>3111881.77</v>
      </c>
      <c r="G26" s="72">
        <v>-15103.89</v>
      </c>
      <c r="H26" s="72">
        <v>1604.62</v>
      </c>
      <c r="I26" s="72">
        <v>397045.29</v>
      </c>
      <c r="J26" s="72">
        <v>820.29</v>
      </c>
      <c r="K26" s="72">
        <v>-13499.27</v>
      </c>
    </row>
    <row r="27" spans="1:11" ht="28.5" customHeight="1" x14ac:dyDescent="0.35">
      <c r="D27" s="15" t="s">
        <v>26</v>
      </c>
      <c r="E27" s="73">
        <f>SUM(E26+E25)</f>
        <v>6734541.7799999993</v>
      </c>
      <c r="F27" s="73">
        <f t="shared" ref="F27:K27" si="2">SUM(F26+F25)</f>
        <v>5868562.4499999993</v>
      </c>
      <c r="G27" s="73">
        <f t="shared" si="2"/>
        <v>-25403.25</v>
      </c>
      <c r="H27" s="73">
        <f t="shared" si="2"/>
        <v>4775.51</v>
      </c>
      <c r="I27" s="73">
        <f t="shared" si="2"/>
        <v>884303.59999999986</v>
      </c>
      <c r="J27" s="73">
        <f t="shared" si="2"/>
        <v>2505.21</v>
      </c>
      <c r="K27" s="73">
        <f t="shared" si="2"/>
        <v>-20627.740000000002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workbookViewId="0">
      <selection activeCell="C8" sqref="C8:D8"/>
    </sheetView>
  </sheetViews>
  <sheetFormatPr defaultColWidth="21.33203125" defaultRowHeight="28.5" customHeight="1" x14ac:dyDescent="0.3"/>
  <cols>
    <col min="2" max="2" width="19.88671875" customWidth="1"/>
    <col min="3" max="4" width="13.109375" customWidth="1"/>
    <col min="5" max="5" width="13.44140625" customWidth="1"/>
  </cols>
  <sheetData>
    <row r="2" spans="1:5" s="65" customFormat="1" ht="28.5" customHeight="1" x14ac:dyDescent="0.35">
      <c r="A2" s="65" t="s">
        <v>122</v>
      </c>
    </row>
    <row r="3" spans="1:5" ht="28.5" customHeight="1" thickBot="1" x14ac:dyDescent="0.35"/>
    <row r="4" spans="1:5" s="59" customFormat="1" ht="28.5" customHeight="1" x14ac:dyDescent="0.3">
      <c r="A4" s="61" t="s">
        <v>114</v>
      </c>
      <c r="B4" s="17" t="s">
        <v>115</v>
      </c>
      <c r="C4" s="66" t="s">
        <v>116</v>
      </c>
      <c r="D4" s="66" t="s">
        <v>117</v>
      </c>
      <c r="E4" s="67" t="s">
        <v>118</v>
      </c>
    </row>
    <row r="5" spans="1:5" s="59" customFormat="1" ht="28.5" customHeight="1" x14ac:dyDescent="0.3">
      <c r="A5" s="39" t="s">
        <v>119</v>
      </c>
      <c r="B5" s="21">
        <f>C5+D5+E5</f>
        <v>121.19</v>
      </c>
      <c r="C5" s="23">
        <v>41.19</v>
      </c>
      <c r="D5" s="23">
        <v>40</v>
      </c>
      <c r="E5" s="62">
        <v>40</v>
      </c>
    </row>
    <row r="6" spans="1:5" s="59" customFormat="1" ht="28.5" customHeight="1" x14ac:dyDescent="0.3">
      <c r="A6" s="39" t="s">
        <v>120</v>
      </c>
      <c r="B6" s="21">
        <f t="shared" ref="B6:B7" si="0">C6+D6+E6</f>
        <v>684.53</v>
      </c>
      <c r="C6" s="23">
        <v>342.53</v>
      </c>
      <c r="D6" s="23">
        <v>342</v>
      </c>
      <c r="E6" s="62">
        <v>0</v>
      </c>
    </row>
    <row r="7" spans="1:5" s="59" customFormat="1" ht="28.5" customHeight="1" x14ac:dyDescent="0.3">
      <c r="A7" s="39" t="s">
        <v>121</v>
      </c>
      <c r="B7" s="21">
        <f t="shared" si="0"/>
        <v>943.97</v>
      </c>
      <c r="C7" s="23">
        <v>315.97000000000003</v>
      </c>
      <c r="D7" s="23">
        <v>314</v>
      </c>
      <c r="E7" s="62">
        <v>314</v>
      </c>
    </row>
    <row r="8" spans="1:5" s="60" customFormat="1" ht="28.5" customHeight="1" thickBot="1" x14ac:dyDescent="0.35">
      <c r="A8" s="63"/>
      <c r="B8" s="34">
        <f>SUM(B5:B7)</f>
        <v>1749.69</v>
      </c>
      <c r="C8" s="34">
        <f t="shared" ref="C8:E8" si="1">SUM(C5:C7)</f>
        <v>699.69</v>
      </c>
      <c r="D8" s="34">
        <f t="shared" si="1"/>
        <v>696</v>
      </c>
      <c r="E8" s="64">
        <f t="shared" si="1"/>
        <v>354</v>
      </c>
    </row>
    <row r="9" spans="1:5" s="59" customFormat="1" ht="28.5" customHeight="1" x14ac:dyDescent="0.3"/>
    <row r="10" spans="1:5" s="59" customFormat="1" ht="28.5" customHeight="1" x14ac:dyDescent="0.3"/>
    <row r="11" spans="1:5" s="59" customFormat="1" ht="28.5" customHeight="1" x14ac:dyDescent="0.3"/>
    <row r="12" spans="1:5" s="59" customFormat="1" ht="28.5" customHeight="1" x14ac:dyDescent="0.3"/>
    <row r="13" spans="1:5" s="59" customFormat="1" ht="28.5" customHeight="1" x14ac:dyDescent="0.3"/>
    <row r="14" spans="1:5" s="59" customFormat="1" ht="28.5" customHeight="1" x14ac:dyDescent="0.3"/>
    <row r="15" spans="1:5" s="59" customFormat="1" ht="28.5" customHeight="1" x14ac:dyDescent="0.3"/>
    <row r="16" spans="1:5" s="59" customFormat="1" ht="28.5" customHeight="1" x14ac:dyDescent="0.3"/>
    <row r="17" s="59" customFormat="1" ht="28.5" customHeight="1" x14ac:dyDescent="0.3"/>
    <row r="18" s="59" customFormat="1" ht="28.5" customHeight="1" x14ac:dyDescent="0.3"/>
    <row r="19" s="59" customFormat="1" ht="28.5" customHeight="1" x14ac:dyDescent="0.3"/>
    <row r="20" s="59" customFormat="1" ht="28.5" customHeight="1" x14ac:dyDescent="0.3"/>
    <row r="21" s="59" customFormat="1" ht="28.5" customHeight="1" x14ac:dyDescent="0.3"/>
    <row r="22" s="59" customFormat="1" ht="28.5" customHeight="1" x14ac:dyDescent="0.3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2019</vt:lpstr>
      <vt:lpstr>2021</vt:lpstr>
      <vt:lpstr>2020</vt:lpstr>
      <vt:lpstr>RZD 2019</vt:lpstr>
      <vt:lpstr>Nedoplatky 2019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Kaňáková Slávia</dc:creator>
  <cp:lastModifiedBy>Kaňáková Slávia</cp:lastModifiedBy>
  <cp:lastPrinted>2021-04-07T13:19:44Z</cp:lastPrinted>
  <dcterms:created xsi:type="dcterms:W3CDTF">2019-11-20T06:50:43Z</dcterms:created>
  <dcterms:modified xsi:type="dcterms:W3CDTF">2021-04-26T05:34:23Z</dcterms:modified>
</cp:coreProperties>
</file>